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0" yWindow="120" windowWidth="19200" windowHeight="11760" tabRatio="588" firstSheet="4" activeTab="4"/>
  </bookViews>
  <sheets>
    <sheet name="Лист1" sheetId="1" state="veryHidden" r:id="rId1"/>
    <sheet name="Лист10" sheetId="10" state="veryHidden" r:id="rId2"/>
    <sheet name="Лист20" sheetId="15" state="veryHidden" r:id="rId3"/>
    <sheet name="Лист30" sheetId="17" state="veryHidden" r:id="rId4"/>
    <sheet name="ИТОГ" sheetId="7" r:id="rId5"/>
  </sheets>
  <definedNames>
    <definedName name="_xlnm._FilterDatabase" localSheetId="3" hidden="1">Лист30!$J$4:$J$14</definedName>
    <definedName name="выбор">ИТОГ!$G$18</definedName>
    <definedName name="выбор1">OFFSET(Лист1!$AK$1,MATCH(ИТОГ!$O$18,Лист1!$AK:$AK,0)-1,1,COUNTIF(Лист1!$AK:$AK,ИТОГ!$O$18),1)</definedName>
    <definedName name="выбор10">ИТОГ!$G$23</definedName>
    <definedName name="выбор11">OFFSET(Лист10!$AG$1,MATCH(ИТОГ!$O$23,Лист10!$AG:$AG,0)-1,1,COUNTIF(Лист10!$AG:$AG,ИТОГ!$O$23),1)</definedName>
    <definedName name="выбор12">OFFSET(Лист10!$AI$1,MATCH(ИТОГ!$T$23,Лист10!$AI:$AI,0)-1,1,COUNTIF(Лист10!$AI:$AI,ИТОГ!$T$23),1)</definedName>
    <definedName name="выбор2">OFFSET(Лист1!$AM$1,MATCH(ИТОГ!$T$18,Лист1!$AM:$AM,0)-1,1,COUNTIF(Лист1!$AM:$AM,ИТОГ!$T$18),1)</definedName>
    <definedName name="выбор20">ИТОГ!$G$28</definedName>
    <definedName name="выбор21">OFFSET(Лист20!$AH$1,MATCH(ИТОГ!$O$28,Лист20!$AH:$AH,0)-1,1,COUNTIF(Лист20!$AH:$AH,ИТОГ!$O$28),1)</definedName>
    <definedName name="выбор22">OFFSET(Лист20!$AJ$1,MATCH(ИТОГ!$T$28,Лист20!$AJ:$AJ,0)-1,1,COUNTIF(Лист20!$AJ:$AJ,ИТОГ!$T$28),1)</definedName>
    <definedName name="контакт">OFFSET(Лист1!$Z$1,MATCH(ИТОГ!$G$18,Лист1!$Z:$Z,0)-1,1,COUNTIF(Лист1!$Z:$Z,ИТОГ!$G$18),1)</definedName>
    <definedName name="контакт10">OFFSET(Лист10!$W$1,MATCH(ИТОГ!$G$23,Лист10!$W:$W,0)-1,1,COUNTIF(Лист10!$W:$W,ИТОГ!$G$23),1)</definedName>
    <definedName name="контакт20">OFFSET(Лист20!$W$1,MATCH(ИТОГ!$G$28,Лист20!$W:$W,0)-1,1,COUNTIF(Лист20!$W:$W,ИТОГ!$G$28),1)</definedName>
    <definedName name="номер">OFFSET(Лист1!$AD$1,MATCH(ИТОГ!$O$18,Лист1!$AD:$AD,0)-1,1,COUNTIF(Лист1!$AD:$AD,ИТОГ!$O$18),1)</definedName>
    <definedName name="номер1">OFFSET(Лист1!$AF$1,MATCH(ИТОГ!$Y$18,Лист1!$AF:$AF,0)-1,1,COUNTIF(Лист1!$AF:$AF,ИТОГ!$Y$18),1)</definedName>
    <definedName name="номер10">OFFSET(Лист10!$AA$1,MATCH(ИТОГ!$O$23,Лист10!$AA:$AA,0)-1,1,COUNTIF(Лист10!$AA:$AA,ИТОГ!$O$23),1)</definedName>
    <definedName name="номер11">OFFSET(Лист10!$AC$1,MATCH(ИТОГ!$Y$23,Лист10!$AC:$AC,0)-1,1,COUNTIF(Лист10!$AC:$AC,ИТОГ!$Y$23),1)</definedName>
    <definedName name="номер20">OFFSET(Лист20!$AA$1,MATCH(ИТОГ!$O$28,Лист20!$AA:$AA,0)-1,1,COUNTIF(Лист20!$AA:$AA,ИТОГ!$O$28),1)</definedName>
    <definedName name="номер21">OFFSET(Лист20!$AC$1,MATCH(ИТОГ!$Y$28,Лист20!$AC:$AC,0)-1,1,COUNTIF(Лист20!$AC:$AC,ИТОГ!$Y$28),1)</definedName>
    <definedName name="_xlnm.Print_Area" localSheetId="4">ИТОГ!$B$2:$AJ$43</definedName>
    <definedName name="температура">Лист30!$B$4:$B$5</definedName>
    <definedName name="управляющаянасадка">OFFSET(Лист1!$K$1,MATCH(ИТОГ!$G$18,Лист1!$K:$K,0)-1,1,COUNTIF(Лист1!$K:$K,ИТОГ!$G$18),1)</definedName>
    <definedName name="управляющаянасадка10">OFFSET(Лист10!$H$1,MATCH(ИТОГ!$G$23,Лист10!$H:$H,0)-1,1,COUNTIF(Лист10!$H:$H,ИТОГ!$G$23),1)</definedName>
    <definedName name="управляющаянасадка20">OFFSET(Лист20!$H$1,MATCH(ИТОГ!$G$28,Лист20!$H:$H,0)-1,1,COUNTIF(Лист20!$H:$H,ИТОГ!$G$28),1)</definedName>
    <definedName name="фото">OFFSET(Лист1!$E$2,MATCH(выбор,элемент,0)-1,0,1,1)</definedName>
    <definedName name="фото1">OFFSET(Лист1!$G$2,MATCH(выбор,элемент,0)-1,0,1,1)</definedName>
    <definedName name="фото10">OFFSET(Лист10!$B$1,MATCH(выбор10,элемент10,0)-1,0,1,1)</definedName>
    <definedName name="фото11">OFFSET(Лист10!$D$1,MATCH(выбор10,элемент11,0)-1,0,1,1)</definedName>
    <definedName name="фото20">OFFSET(Лист20!$B$1,MATCH(выбор20,элемент20,0)-1,0,1,1)</definedName>
    <definedName name="фото21">OFFSET(Лист20!$D$1,MATCH(выбор20,элемент26,0)-1,0,1,1)</definedName>
    <definedName name="цвет">OFFSET(Лист1!$X$1,MATCH(ИТОГ!$G$18,Лист1!$X:$X,0)-1,1,COUNTIF(Лист1!$X:$X,ИТОГ!$G$18),1)</definedName>
    <definedName name="цвет10">OFFSET(Лист10!$U$1,MATCH(ИТОГ!$G$23,Лист10!$U:$U,0)-1,1,COUNTIF(Лист10!$U:$U,ИТОГ!$G$23),1)</definedName>
    <definedName name="цвет20">OFFSET(Лист20!$U$1,MATCH(ИТОГ!$G$28,Лист20!$U:$U,0)-1,1,COUNTIF(Лист20!$U:$U,ИТОГ!$G$28),1)</definedName>
    <definedName name="элемент">Лист1!$D$2:$D$26</definedName>
    <definedName name="элемент1">Лист1!$K$1:$K$25</definedName>
    <definedName name="элемент10">Лист10!$A$1:$A$25</definedName>
    <definedName name="элемент11">Лист10!$C$1:$C$25</definedName>
    <definedName name="элемент12">OFFSET(Лист10!$J$1,MATCH(ИТОГ!$G$23,Лист10!$J:$J,0)-1,1,COUNTIF(Лист10!$J:$J,ИТОГ!$G$23),1)</definedName>
    <definedName name="элемент13">OFFSET(Лист10!$L$1,MATCH(ИТОГ!$G$23,Лист10!$L:$L,0)-1,1,COUNTIF(Лист10!$L:$L,ИТОГ!$G$23),1)</definedName>
    <definedName name="элемент14">OFFSET(Лист10!$N$1,MATCH(ИТОГ!$G$23,Лист10!$N:$N,0)-1,1,COUNTIF(Лист10!$N:$N,ИТОГ!$G$23),1)</definedName>
    <definedName name="элемент15">OFFSET(Лист10!$P$1,MATCH(ИТОГ!$G$23,Лист10!$P:$P,0)-1,1,COUNTIF(Лист10!$P:$P,ИТОГ!$G$23),1)</definedName>
    <definedName name="элемент2">OFFSET(Лист1!$M$1,MATCH(ИТОГ!$G$18,Лист1!$M:$M,0)-1,1,COUNTIF(Лист1!$M:$M,ИТОГ!$G$18),1)</definedName>
    <definedName name="элемент20">Лист20!$A$1:$A$25</definedName>
    <definedName name="элемент21">Лист20!$H$1:$H$25</definedName>
    <definedName name="элемент22">OFFSET(Лист20!$J$1,MATCH(ИТОГ!$G$28,Лист20!$J:$J,0)-1,1,COUNTIF(Лист20!$J:$J,ИТОГ!$G$28),1)</definedName>
    <definedName name="элемент23">OFFSET(Лист20!$L$1,MATCH(ИТОГ!$G$28,Лист20!$L:$L,0)-1,1,COUNTIF(Лист20!$L:$L,ИТОГ!$G$28),1)</definedName>
    <definedName name="элемент24">OFFSET(Лист20!$N$1,MATCH(ИТОГ!$G$28,Лист20!$N:$N,0)-1,1,COUNTIF(Лист20!$N:$N,ИТОГ!$G$28),1)</definedName>
    <definedName name="элемент25">OFFSET(Лист20!$P$1,MATCH(ИТОГ!$G$28,Лист20!$P:$P,0)-1,1,COUNTIF(Лист20!$P:$P,ИТОГ!$G$28),1)</definedName>
    <definedName name="элемент26">Лист20!$C$1:$C$25</definedName>
    <definedName name="элемент3">OFFSET(Лист1!$O$1,MATCH(ИТОГ!$G$18,Лист1!$O:$O,0)-1,1,COUNTIF(Лист1!$O:$O,ИТОГ!$G$18),1)</definedName>
    <definedName name="элемент4">OFFSET(Лист1!$Q$1,MATCH(ИТОГ!$G$18,Лист1!$Q:$Q,0)-1,1,COUNTIF(Лист1!$Q:$Q,ИТОГ!$G$18),1)</definedName>
    <definedName name="элемент5">OFFSET(Лист1!$S$1,MATCH(ИТОГ!$G$18,Лист1!$S:$S,0)-1,1,COUNTIF(Лист1!$S:$S,ИТОГ!$G$18),1)</definedName>
  </definedNames>
  <calcPr calcId="125725"/>
</workbook>
</file>

<file path=xl/calcChain.xml><?xml version="1.0" encoding="utf-8"?>
<calcChain xmlns="http://schemas.openxmlformats.org/spreadsheetml/2006/main">
  <c r="AD37" i="7"/>
  <c r="M37"/>
  <c r="G17"/>
  <c r="AI6" i="15"/>
  <c r="AT9"/>
  <c r="AU9"/>
  <c r="AV9"/>
  <c r="AW9"/>
  <c r="AT12"/>
  <c r="AU12"/>
  <c r="AV12"/>
  <c r="AW12"/>
  <c r="AU15"/>
  <c r="AV15"/>
  <c r="AW15"/>
  <c r="AI1"/>
  <c r="AI35"/>
  <c r="AI36"/>
  <c r="AI37"/>
  <c r="AI38"/>
  <c r="AI39"/>
  <c r="AI40"/>
  <c r="AI41"/>
  <c r="AI42"/>
  <c r="AI43"/>
  <c r="AI49"/>
  <c r="AI50"/>
  <c r="AI51"/>
  <c r="AI52"/>
  <c r="AI53"/>
  <c r="AI54"/>
  <c r="AI34"/>
  <c r="AI4"/>
  <c r="AI5"/>
  <c r="AI7"/>
  <c r="AI8"/>
  <c r="AI9"/>
  <c r="AI10"/>
  <c r="AI11"/>
  <c r="AI12"/>
  <c r="AI13"/>
  <c r="AI14"/>
  <c r="AI15"/>
  <c r="AI16"/>
  <c r="AI17"/>
  <c r="AI18"/>
  <c r="AI19"/>
  <c r="AI20"/>
  <c r="AI21"/>
  <c r="AI3"/>
  <c r="AH54" i="10"/>
  <c r="AH53"/>
  <c r="AH52"/>
  <c r="AH51"/>
  <c r="AH50"/>
  <c r="AH49"/>
  <c r="AH43"/>
  <c r="AH42"/>
  <c r="AH41"/>
  <c r="AH40"/>
  <c r="AH39"/>
  <c r="AH38"/>
  <c r="AH37"/>
  <c r="AH36"/>
  <c r="AH35"/>
  <c r="AH34"/>
  <c r="AH21"/>
  <c r="AH20"/>
  <c r="AH19"/>
  <c r="AH18"/>
  <c r="AH17"/>
  <c r="AH16"/>
  <c r="AH15"/>
  <c r="AH14"/>
  <c r="AH13"/>
  <c r="AH12"/>
  <c r="AH11"/>
  <c r="AH10"/>
  <c r="AH9"/>
  <c r="AH8"/>
  <c r="AH7"/>
  <c r="AH6"/>
  <c r="AH5"/>
  <c r="AH4"/>
  <c r="AH3"/>
  <c r="AH2"/>
  <c r="AL54" i="1"/>
  <c r="AL53"/>
  <c r="AL52"/>
  <c r="AL51"/>
  <c r="AL50"/>
  <c r="AL49"/>
  <c r="AL43"/>
  <c r="AL42"/>
  <c r="AL41"/>
  <c r="AL40"/>
  <c r="AL39"/>
  <c r="AL38"/>
  <c r="AL37"/>
  <c r="AL36"/>
  <c r="AL35"/>
  <c r="AL34"/>
  <c r="AL21"/>
  <c r="AL20"/>
  <c r="AL19"/>
  <c r="AL18"/>
  <c r="AL17"/>
  <c r="AL16"/>
  <c r="AL15"/>
  <c r="AL14"/>
  <c r="AL13"/>
  <c r="AL12"/>
  <c r="AL11"/>
  <c r="AL10"/>
  <c r="AL9"/>
  <c r="AL8"/>
  <c r="AL7"/>
  <c r="AL6"/>
  <c r="AL5"/>
  <c r="AL4"/>
  <c r="AL3"/>
  <c r="AL2"/>
  <c r="O37" i="7"/>
  <c r="P37"/>
  <c r="V37"/>
  <c r="Q37"/>
  <c r="R37"/>
  <c r="S37"/>
  <c r="T37"/>
  <c r="U37"/>
  <c r="W37"/>
  <c r="X37"/>
  <c r="Z37"/>
  <c r="AA37"/>
  <c r="AC37"/>
  <c r="Y17"/>
  <c r="T17"/>
  <c r="O17"/>
  <c r="Y27"/>
  <c r="T27"/>
  <c r="O27"/>
  <c r="G27"/>
  <c r="Y22"/>
  <c r="T22"/>
  <c r="O22"/>
  <c r="G22"/>
  <c r="Y37"/>
  <c r="AT15" i="15"/>
</calcChain>
</file>

<file path=xl/sharedStrings.xml><?xml version="1.0" encoding="utf-8"?>
<sst xmlns="http://schemas.openxmlformats.org/spreadsheetml/2006/main" count="6038" uniqueCount="515">
  <si>
    <t>Push button</t>
  </si>
  <si>
    <t>Кнопка</t>
  </si>
  <si>
    <t>Push button with backing seal</t>
  </si>
  <si>
    <t>Mushroom button black</t>
  </si>
  <si>
    <t>Selector switch</t>
  </si>
  <si>
    <t>Mushroom stayput  EM-STOP</t>
  </si>
  <si>
    <t>Mushroom stayput black</t>
  </si>
  <si>
    <t>Mushroom stayput 55 EM-STOP</t>
  </si>
  <si>
    <t>Key-operated switch</t>
  </si>
  <si>
    <t>Rotary actuator, small</t>
  </si>
  <si>
    <t>Rotary aktuator, small, lockable</t>
  </si>
  <si>
    <t>Twin pushbutton</t>
  </si>
  <si>
    <t>Mushroom stayput key release  EM-STOP</t>
  </si>
  <si>
    <t>Illuminated Pushbutton</t>
  </si>
  <si>
    <t>Indicating lamps</t>
  </si>
  <si>
    <t>Rotary actuator, large, long</t>
  </si>
  <si>
    <t>Rotary actuator, large</t>
  </si>
  <si>
    <t>Bezel for ammeter</t>
  </si>
  <si>
    <t>Амперметр</t>
  </si>
  <si>
    <t>Closure</t>
  </si>
  <si>
    <t>Заглушка</t>
  </si>
  <si>
    <t>Potentiometer</t>
  </si>
  <si>
    <t>Потенциометр</t>
  </si>
  <si>
    <t>Кнопка с дополнительным уплотнением</t>
  </si>
  <si>
    <t>Грибовидный кнопочный выключатель (d 38 мм)</t>
  </si>
  <si>
    <t>Селектор-переключатель</t>
  </si>
  <si>
    <t>Грибовидный блокирующий выключатель (красный, d 38 мм)</t>
  </si>
  <si>
    <t>Грибовидный блокирующий выключатель (черный, d 38 мм)</t>
  </si>
  <si>
    <t>Грибовидный блокирующий выключатель (красный, d 55 мм)</t>
  </si>
  <si>
    <t>Двойная кнопка</t>
  </si>
  <si>
    <t>Грибовидный выключатель с ключом, аварийное выключение (черный, d 38 мм)</t>
  </si>
  <si>
    <t>Светящаяся кнопка</t>
  </si>
  <si>
    <t>Световой сигнализатор</t>
  </si>
  <si>
    <t>Поворотная рукоятка крупная, длинная</t>
  </si>
  <si>
    <t>Поворотная рукоятка крупная</t>
  </si>
  <si>
    <t>Поворотная рукоятка малая, радиальная для переключателя управления 8008</t>
  </si>
  <si>
    <t>Поворотная рукоятка малая, радиальная для переключателя управления 8008, запираемая</t>
  </si>
  <si>
    <t>элемент</t>
  </si>
  <si>
    <t>фото</t>
  </si>
  <si>
    <t>элемент1</t>
  </si>
  <si>
    <t>управляющаянасадка</t>
  </si>
  <si>
    <t>L01</t>
  </si>
  <si>
    <t>L02</t>
  </si>
  <si>
    <t>L03</t>
  </si>
  <si>
    <t>L04</t>
  </si>
  <si>
    <t>L05</t>
  </si>
  <si>
    <t>L06</t>
  </si>
  <si>
    <t xml:space="preserve">L07 </t>
  </si>
  <si>
    <t>L08</t>
  </si>
  <si>
    <t xml:space="preserve">L09 </t>
  </si>
  <si>
    <t xml:space="preserve">L10 </t>
  </si>
  <si>
    <t>L11</t>
  </si>
  <si>
    <t>L12</t>
  </si>
  <si>
    <t>L13</t>
  </si>
  <si>
    <t xml:space="preserve">L14 </t>
  </si>
  <si>
    <t>L15</t>
  </si>
  <si>
    <t xml:space="preserve">L16 </t>
  </si>
  <si>
    <t>L17</t>
  </si>
  <si>
    <t xml:space="preserve">L18 </t>
  </si>
  <si>
    <t xml:space="preserve">L19 </t>
  </si>
  <si>
    <t>"STOP", красный</t>
  </si>
  <si>
    <t>"OFF", красный</t>
  </si>
  <si>
    <t>"ON", зеленый</t>
  </si>
  <si>
    <t>"ВКЛ" ,зеленый</t>
  </si>
  <si>
    <t>"RESET", синий</t>
  </si>
  <si>
    <t>"ВЫКЛ" ,красный</t>
  </si>
  <si>
    <t>"0", красный</t>
  </si>
  <si>
    <t>"I", зеленый</t>
  </si>
  <si>
    <t>"START", зеленый</t>
  </si>
  <si>
    <t>"II", зеленый</t>
  </si>
  <si>
    <t>"START", белый-надпись черного цвета</t>
  </si>
  <si>
    <t>"I", белый-надпись черного цвета</t>
  </si>
  <si>
    <t>КРАСНЫЙ,вкладыш без надписи</t>
  </si>
  <si>
    <t>ЗЕЛЕНЫЙ,вкладыш без надписи</t>
  </si>
  <si>
    <t>ЧЕРНЫЙ,вкладыш без надписи</t>
  </si>
  <si>
    <t>БЕЛЫЙ,вкладыш без надписи</t>
  </si>
  <si>
    <t>СИНИЙ,вкладыш без надписи</t>
  </si>
  <si>
    <t>ЖЕЛТЫЙ,вкладыш без надписи</t>
  </si>
  <si>
    <t>вращающаяся стрелка, КРАСНАЯ</t>
  </si>
  <si>
    <t>8040/хххх</t>
  </si>
  <si>
    <t>Встроенный элемент</t>
  </si>
  <si>
    <t>NC</t>
  </si>
  <si>
    <t>NO</t>
  </si>
  <si>
    <t>NC/NC</t>
  </si>
  <si>
    <t>NO/NO</t>
  </si>
  <si>
    <t>NC/NO</t>
  </si>
  <si>
    <t>NC/NC/NC</t>
  </si>
  <si>
    <t>NO/NO/NO</t>
  </si>
  <si>
    <t>NC/NC/NO</t>
  </si>
  <si>
    <t>NC/NO/NO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</si>
  <si>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</si>
  <si>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</si>
  <si>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</si>
  <si>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</si>
  <si>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</si>
  <si>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</si>
  <si>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</si>
  <si>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</si>
  <si>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</si>
  <si>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A21</t>
  </si>
  <si>
    <t>A22</t>
  </si>
  <si>
    <t>A23</t>
  </si>
  <si>
    <t>A24</t>
  </si>
  <si>
    <t>A25</t>
  </si>
  <si>
    <t>A33</t>
  </si>
  <si>
    <t>A34</t>
  </si>
  <si>
    <t>A35</t>
  </si>
  <si>
    <t>М01</t>
  </si>
  <si>
    <t>М02</t>
  </si>
  <si>
    <t>М07</t>
  </si>
  <si>
    <t>М03</t>
  </si>
  <si>
    <t>М04</t>
  </si>
  <si>
    <t>М05</t>
  </si>
  <si>
    <t>М06</t>
  </si>
  <si>
    <t>М08</t>
  </si>
  <si>
    <t>М09</t>
  </si>
  <si>
    <t>М10</t>
  </si>
  <si>
    <t>М11</t>
  </si>
  <si>
    <t>М12</t>
  </si>
  <si>
    <t>r / t  (фиксация/возврат)</t>
  </si>
  <si>
    <t>r / r  (фиксация/фиксация)</t>
  </si>
  <si>
    <r>
      <t>r / r * (фиксация/фиксация,</t>
    </r>
    <r>
      <rPr>
        <i/>
        <sz val="11"/>
        <color theme="1"/>
        <rFont val="Arial"/>
        <family val="2"/>
        <charset val="204"/>
      </rPr>
      <t>ключ не вынимается</t>
    </r>
    <r>
      <rPr>
        <sz val="11"/>
        <color theme="1"/>
        <rFont val="Arial"/>
        <family val="2"/>
        <charset val="204"/>
      </rPr>
      <t>*)</t>
    </r>
  </si>
  <si>
    <t>r / r / t (фиксация/фиксация/возврат)</t>
  </si>
  <si>
    <t>r / r / r ( фиксация/фиксация/фиксация)</t>
  </si>
  <si>
    <t>t / r / r (возврат/фиксация/фиксация)</t>
  </si>
  <si>
    <t>t / r / t  (возврат/фиксация/возврат)</t>
  </si>
  <si>
    <r>
      <t>r* / r / r  ( 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/фиксация/фиксация)</t>
    </r>
  </si>
  <si>
    <r>
      <t>r / r / r*  ( фиксация/фиксация/фиксация,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)</t>
    </r>
  </si>
  <si>
    <r>
      <t>r* / r / r*   ( 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/фиксация/фиксация,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)</t>
    </r>
  </si>
  <si>
    <r>
      <t>t / r / r*   ( возврат/фиксация/</t>
    </r>
    <r>
      <rPr>
        <i/>
        <sz val="11"/>
        <color theme="1"/>
        <rFont val="Arial"/>
        <family val="2"/>
        <charset val="204"/>
      </rPr>
      <t>фиксация,ключ не вынимается*</t>
    </r>
    <r>
      <rPr>
        <sz val="11"/>
        <color theme="1"/>
        <rFont val="Arial"/>
        <family val="2"/>
        <charset val="204"/>
      </rPr>
      <t>)</t>
    </r>
  </si>
  <si>
    <r>
      <t>r* / r / t ( фиксация,</t>
    </r>
    <r>
      <rPr>
        <i/>
        <sz val="11"/>
        <color theme="1"/>
        <rFont val="Arial"/>
        <family val="2"/>
        <charset val="204"/>
      </rPr>
      <t>ключ не вынимается*</t>
    </r>
    <r>
      <rPr>
        <sz val="11"/>
        <color theme="1"/>
        <rFont val="Arial"/>
        <family val="2"/>
        <charset val="204"/>
      </rPr>
      <t>/фиксация/возврат)</t>
    </r>
  </si>
  <si>
    <t>Выключатель с ключом(3 поз.)</t>
  </si>
  <si>
    <t>Малая поворотная рукоятка, аксиальная(2 поз.)</t>
  </si>
  <si>
    <t>Малая поворотная рукоятка, аксиальная(3 поз.)</t>
  </si>
  <si>
    <t>Малая поворотная рукоятка, аксиальная, запираемая(2 поз.)</t>
  </si>
  <si>
    <t>Малая поворотная рукоятка, аксиальная, запираемая(3 поз.)</t>
  </si>
  <si>
    <t>Выключатель с ключом(2 поз.)</t>
  </si>
  <si>
    <t>"O“ (красный), "I“ (зеленый)</t>
  </si>
  <si>
    <t>СлеваТ (черный), СправаТ (черный)</t>
  </si>
  <si>
    <t>"Open“ (черный), "Close“ (черный)</t>
  </si>
  <si>
    <t>"I“ (зеленый), "II“ (зеленый)</t>
  </si>
  <si>
    <t>"OFF“ (красный), "ON“ (зеленый)</t>
  </si>
  <si>
    <t>"STOP“ (красный), "START“ (зеленый)</t>
  </si>
  <si>
    <t>"STOP“ (черный), "START“ (черный)</t>
  </si>
  <si>
    <t>"HAND“ (черный), "AUTO“ (черный)</t>
  </si>
  <si>
    <t>"LOW“ (черный), "HIGH“ (черный)</t>
  </si>
  <si>
    <t>По заказу</t>
  </si>
  <si>
    <t>NC/NC (позолоченный)</t>
  </si>
  <si>
    <t>NC (позолоченный)</t>
  </si>
  <si>
    <t>NO (позолоченный)</t>
  </si>
  <si>
    <t>NO/NO (позолоченный)</t>
  </si>
  <si>
    <t>NC/NO (позолоченный)</t>
  </si>
  <si>
    <t>NC/NC (быстродействующий)</t>
  </si>
  <si>
    <t>NO/NO (быстродействующий)</t>
  </si>
  <si>
    <t>NC/NO (быстродействующий)</t>
  </si>
  <si>
    <t>NC/NC/NC/NC</t>
  </si>
  <si>
    <t>NO/NO/NO/NO</t>
  </si>
  <si>
    <t>NC/NC/NO/NO</t>
  </si>
  <si>
    <t>NO/NO/NC/NC</t>
  </si>
  <si>
    <t>NC/NC/NC/NO</t>
  </si>
  <si>
    <t>NC/NO/NC/NC</t>
  </si>
  <si>
    <t>NC/NO/NC/NO</t>
  </si>
  <si>
    <t>A10</t>
  </si>
  <si>
    <t>A11</t>
  </si>
  <si>
    <t>A12</t>
  </si>
  <si>
    <t>A13</t>
  </si>
  <si>
    <t>A14</t>
  </si>
  <si>
    <t>A15</t>
  </si>
  <si>
    <t>A16</t>
  </si>
  <si>
    <t>D01</t>
  </si>
  <si>
    <t>D02</t>
  </si>
  <si>
    <t>D03</t>
  </si>
  <si>
    <t>D04</t>
  </si>
  <si>
    <t>D05</t>
  </si>
  <si>
    <t>D08</t>
  </si>
  <si>
    <t>D09</t>
  </si>
  <si>
    <t>D10</t>
  </si>
  <si>
    <t>D11</t>
  </si>
  <si>
    <t>D99</t>
  </si>
  <si>
    <t>КРАСНЫЙ</t>
  </si>
  <si>
    <t>ЗЕЛЕНЫЙ</t>
  </si>
  <si>
    <t>БЕЛЫЙ</t>
  </si>
  <si>
    <t>СИНИЙ</t>
  </si>
  <si>
    <t>ЖЕЛТЫЙ</t>
  </si>
  <si>
    <t>Все цвета, упакованный</t>
  </si>
  <si>
    <t>NC/индикатор</t>
  </si>
  <si>
    <t>NO/индикатор</t>
  </si>
  <si>
    <t>NC/индикатор/NC</t>
  </si>
  <si>
    <t>NO/индикатор/NO</t>
  </si>
  <si>
    <t>NC/индикатор/NO</t>
  </si>
  <si>
    <t>C01</t>
  </si>
  <si>
    <t>C02</t>
  </si>
  <si>
    <t>C03</t>
  </si>
  <si>
    <t>C04</t>
  </si>
  <si>
    <t>C05</t>
  </si>
  <si>
    <t>C06</t>
  </si>
  <si>
    <t>А41</t>
  </si>
  <si>
    <t>А42</t>
  </si>
  <si>
    <t>А43</t>
  </si>
  <si>
    <t>А44</t>
  </si>
  <si>
    <t>А45</t>
  </si>
  <si>
    <t>0 - 1 (1 x 45°)</t>
  </si>
  <si>
    <t>0 / OFF - I / ON (1 x 90°)</t>
  </si>
  <si>
    <t>I - 0 - II (2 x 45°)</t>
  </si>
  <si>
    <t>0 - o - I (2 x 45°)</t>
  </si>
  <si>
    <t>OFF - o - ON (2 x 45°)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</si>
  <si>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</si>
  <si>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</si>
  <si>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</si>
  <si>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</si>
  <si>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</si>
  <si>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</si>
  <si>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</si>
  <si>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</si>
  <si>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</si>
  <si>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</si>
  <si>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</si>
  <si>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</si>
  <si>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</si>
  <si>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</si>
  <si>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</si>
  <si>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</si>
  <si>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</si>
  <si>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</si>
  <si>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</si>
  <si>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</si>
  <si>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</si>
  <si>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</si>
  <si>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</si>
  <si>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</si>
  <si>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</si>
  <si>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</si>
  <si>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</si>
  <si>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</si>
  <si>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</si>
  <si>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</si>
  <si>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</si>
  <si>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</si>
  <si>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</si>
  <si>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</si>
  <si>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</si>
  <si>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</si>
  <si>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</si>
  <si>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</si>
  <si>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</si>
  <si>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</si>
  <si>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</si>
  <si>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</si>
  <si>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</si>
  <si>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</si>
  <si>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E01</t>
  </si>
  <si>
    <t>E02</t>
  </si>
  <si>
    <t>E03</t>
  </si>
  <si>
    <t>E04</t>
  </si>
  <si>
    <t>E05</t>
  </si>
  <si>
    <t>E06</t>
  </si>
  <si>
    <t>E07</t>
  </si>
  <si>
    <t>E99</t>
  </si>
  <si>
    <t>HAND - 0 - AUTO (2 x 45°)</t>
  </si>
  <si>
    <t>В зависимости от заказа</t>
  </si>
  <si>
    <t>Без</t>
  </si>
  <si>
    <t>Поворотная рукоятка малая, радиальная для переключателя управления 8009</t>
  </si>
  <si>
    <t>Поворотная рукоятка малая, радиальная для переключателя управления 8010</t>
  </si>
  <si>
    <t>Поворотная рукоятка малая, радиальная для переключателя управления 8011</t>
  </si>
  <si>
    <t>Поворотная рукоятка малая, радиальная для переключателя управления 8012</t>
  </si>
  <si>
    <t>Поворотная рукоятка малая, радиальная для переключателя управления 8013</t>
  </si>
  <si>
    <t>Поворотная рукоятка малая, радиальная для переключателя управления 8014</t>
  </si>
  <si>
    <t>Поворотная рукоятка малая, радиальная для переключателя управления 8015</t>
  </si>
  <si>
    <t>Поворотная рукоятка малая, радиальная для переключателя управления 8016</t>
  </si>
  <si>
    <t>Поворотная рукоятка малая, радиальная для переключателя управления 8017</t>
  </si>
  <si>
    <t>Поворотная рукоятка малая, радиальная для переключателя управления 8018</t>
  </si>
  <si>
    <t>Поворотная рукоятка малая, радиальная для переключателя управления 8019</t>
  </si>
  <si>
    <t>Поворотная рукоятка малая, радиальная для переключателя управления 8020</t>
  </si>
  <si>
    <t>Поворотная рукоятка малая, радиальная для переключателя управления 8021</t>
  </si>
  <si>
    <t>Поворотная рукоятка малая, радиальная для переключателя управления 8022</t>
  </si>
  <si>
    <t>Поворотная рукоятка малая, радиальная для переключателя управления 8023</t>
  </si>
  <si>
    <t>Поворотная рукоятка малая, радиальная для переключателя управления 8024</t>
  </si>
  <si>
    <t>Поворотная рукоятка малая, радиальная для переключателя управления 8025</t>
  </si>
  <si>
    <t>Поворотная рукоятка малая, радиальная для переключателя управления 8026</t>
  </si>
  <si>
    <t>Поворотная рукоятка малая, радиальная для переключателя управления 8027</t>
  </si>
  <si>
    <t>Поворотная рукоятка малая, радиальная для переключателя управления 8028</t>
  </si>
  <si>
    <t>Поворотная рукоятка малая, радиальная для переключателя управления 8029</t>
  </si>
  <si>
    <t>Поворотная рукоятка малая, радиальная для переключателя управления 8030</t>
  </si>
  <si>
    <t>Поворотная рукоятка малая, радиальная для переключателя управления 8031</t>
  </si>
  <si>
    <t>Поворотная рукоятка малая, радиальная для переключателя управления 8032</t>
  </si>
  <si>
    <t>Поворотная рукоятка малая, радиальная для переключателя управления 8033</t>
  </si>
  <si>
    <t>Поворотная рукоятка малая, радиальная для переключателя управления 8034</t>
  </si>
  <si>
    <t>Поворотная рукоятка малая, радиальная для переключателя управления 8035</t>
  </si>
  <si>
    <t>Поворотная рукоятка малая, радиальная для переключателя управления 8036</t>
  </si>
  <si>
    <t>Поворотная рукоятка малая, радиальная для переключателя управления 8037</t>
  </si>
  <si>
    <t>Поворотная рукоятка малая, радиальная для переключателя управления 8038</t>
  </si>
  <si>
    <t>Поворотная рукоятка малая, радиальная для переключателя управления 8039</t>
  </si>
  <si>
    <t>Поворотная рукоятка малая, радиальная для переключателя управления 8040</t>
  </si>
  <si>
    <t>Поворотная рукоятка малая, радиальная для переключателя управления 8041</t>
  </si>
  <si>
    <t>Поворотная рукоятка малая, радиальная для переключателя управления 8042</t>
  </si>
  <si>
    <t>Поворотная рукоятка малая, радиальная для переключателя управления 8043</t>
  </si>
  <si>
    <t>Поворотная рукоятка малая, радиальная для переключателя управления 8044</t>
  </si>
  <si>
    <t>Поворотная рукоятка малая, радиальная для переключателя управления 8045</t>
  </si>
  <si>
    <t>Поворотная рукоятка малая, радиальная для переключателя управления 8046</t>
  </si>
  <si>
    <t>Поворотная рукоятка малая, радиальная для переключателя управления 8047</t>
  </si>
  <si>
    <t>Поворотная рукоятка малая, радиальная для переключателя управления 8048</t>
  </si>
  <si>
    <t>Поворотная рукоятка малая, радиальная для переключателя управления 8049</t>
  </si>
  <si>
    <t>Поворотная рукоятка малая, радиальная для переключателя управления 8050</t>
  </si>
  <si>
    <t>Поворотная рукоятка малая, радиальная для переключателя управления 8051</t>
  </si>
  <si>
    <t>0 ... 20 мА / 40 мА</t>
  </si>
  <si>
    <t>4 ... 20 мА / 40 мА</t>
  </si>
  <si>
    <t>0 ... 1 A / 2 A</t>
  </si>
  <si>
    <t>0 ... 4 A / 8 A</t>
  </si>
  <si>
    <t>0 ... 10 A / 20 A</t>
  </si>
  <si>
    <t>0 ... 15 A / 30 A</t>
  </si>
  <si>
    <t>1 A, 2-х или 5-кратный</t>
  </si>
  <si>
    <t>2 A, 2-х или 5-кратный</t>
  </si>
  <si>
    <t>5 A, 2-х или 5-кратный</t>
  </si>
  <si>
    <t>10 A, 2-х или 5-кратный</t>
  </si>
  <si>
    <t>15 A, 2-х или 5-кратный</t>
  </si>
  <si>
    <t>20 A, 2-х или 5-кратный</t>
  </si>
  <si>
    <t>30 A, 2-х или 5-кратный</t>
  </si>
  <si>
    <t>40 A, 2-х или 5-кратный</t>
  </si>
  <si>
    <t>50 A, 2-х или 5-кратный</t>
  </si>
  <si>
    <t>75 A, 2-х или 5-кратный</t>
  </si>
  <si>
    <t>100 A, 2-х или 5-кратный</t>
  </si>
  <si>
    <t>150 A, 2-х или 5-кратный</t>
  </si>
  <si>
    <t>200 A, 2-х или 5-кратный</t>
  </si>
  <si>
    <t>250 A, 2-х или 5-кратный</t>
  </si>
  <si>
    <t>300 A, 2-х или 5-кратный</t>
  </si>
  <si>
    <t>N01</t>
  </si>
  <si>
    <t>N02</t>
  </si>
  <si>
    <t>N03</t>
  </si>
  <si>
    <t>N04</t>
  </si>
  <si>
    <t>N05</t>
  </si>
  <si>
    <t>N06</t>
  </si>
  <si>
    <t>N07</t>
  </si>
  <si>
    <t>N08</t>
  </si>
  <si>
    <t>N09</t>
  </si>
  <si>
    <t>N10</t>
  </si>
  <si>
    <t>N11</t>
  </si>
  <si>
    <t>N12</t>
  </si>
  <si>
    <t>N13</t>
  </si>
  <si>
    <t>N14</t>
  </si>
  <si>
    <t>N15</t>
  </si>
  <si>
    <t>N16</t>
  </si>
  <si>
    <t>N17</t>
  </si>
  <si>
    <t>N18</t>
  </si>
  <si>
    <t>N19</t>
  </si>
  <si>
    <t>N20</t>
  </si>
  <si>
    <t>N21</t>
  </si>
  <si>
    <t>0 ... 6</t>
  </si>
  <si>
    <t>0 ... 10</t>
  </si>
  <si>
    <t xml:space="preserve">0 ... 100 </t>
  </si>
  <si>
    <t>100 Oм</t>
  </si>
  <si>
    <t>220 Oм</t>
  </si>
  <si>
    <t>470 Oм</t>
  </si>
  <si>
    <t>1 кOм</t>
  </si>
  <si>
    <t>2,2 кOм</t>
  </si>
  <si>
    <t>4,7 кOм</t>
  </si>
  <si>
    <t>10 кOм</t>
  </si>
  <si>
    <t>22 кOм</t>
  </si>
  <si>
    <t>47 кOм</t>
  </si>
  <si>
    <t>100 кOм</t>
  </si>
  <si>
    <t>220 кOм</t>
  </si>
  <si>
    <t>470 кOм</t>
  </si>
  <si>
    <t>1 МОм</t>
  </si>
  <si>
    <t>2,2 МОм</t>
  </si>
  <si>
    <t>4,7 МОм</t>
  </si>
  <si>
    <t>R01</t>
  </si>
  <si>
    <t>R02</t>
  </si>
  <si>
    <t>R03</t>
  </si>
  <si>
    <t>R04</t>
  </si>
  <si>
    <t>R05</t>
  </si>
  <si>
    <t>R06</t>
  </si>
  <si>
    <t>R07</t>
  </si>
  <si>
    <t>R08</t>
  </si>
  <si>
    <t>R09</t>
  </si>
  <si>
    <t>R10</t>
  </si>
  <si>
    <t>R11</t>
  </si>
  <si>
    <t>R12</t>
  </si>
  <si>
    <t>R13</t>
  </si>
  <si>
    <t>R14</t>
  </si>
  <si>
    <t>R15</t>
  </si>
  <si>
    <t>P01</t>
  </si>
  <si>
    <t>P02</t>
  </si>
  <si>
    <t>P03</t>
  </si>
  <si>
    <t>Управляющая насадка</t>
  </si>
  <si>
    <t>элемент2</t>
  </si>
  <si>
    <t>элемент3</t>
  </si>
  <si>
    <t>элемент4</t>
  </si>
  <si>
    <t>Цвет</t>
  </si>
  <si>
    <t>Механическая функция</t>
  </si>
  <si>
    <t>Индикация положения</t>
  </si>
  <si>
    <t>Способ переключения</t>
  </si>
  <si>
    <t>Диапазон измерения</t>
  </si>
  <si>
    <t>Шкала</t>
  </si>
  <si>
    <t>Значение сопротивления</t>
  </si>
  <si>
    <t>элемент5</t>
  </si>
  <si>
    <t>Возможность запирания</t>
  </si>
  <si>
    <t>0 - 1 (1 x 45°).</t>
  </si>
  <si>
    <t>0 / OFF - I / ON (1 x 90°).</t>
  </si>
  <si>
    <t>I - 0 - II (2 x 45°).</t>
  </si>
  <si>
    <t>0 - o - I (2 x 45°).</t>
  </si>
  <si>
    <t>OFF - o - ON (2 x 45°).</t>
  </si>
  <si>
    <t>HAND - 0 - AUTO (2 x 45°).</t>
  </si>
  <si>
    <t>Без.</t>
  </si>
  <si>
    <t>В зависимости от заказа.</t>
  </si>
  <si>
    <t>не запирается</t>
  </si>
  <si>
    <t>один замок</t>
  </si>
  <si>
    <t>три замка</t>
  </si>
  <si>
    <t>выбор1</t>
  </si>
  <si>
    <t>G</t>
  </si>
  <si>
    <t>H</t>
  </si>
  <si>
    <t>I</t>
  </si>
  <si>
    <t>выбор2</t>
  </si>
  <si>
    <t>элемент10</t>
  </si>
  <si>
    <t>фото10</t>
  </si>
  <si>
    <t>элемент11</t>
  </si>
  <si>
    <t>элемент12</t>
  </si>
  <si>
    <t>элемент13</t>
  </si>
  <si>
    <t>элемент14</t>
  </si>
  <si>
    <t>элемент15</t>
  </si>
  <si>
    <t>управляющаянасадка10</t>
  </si>
  <si>
    <t>Номер заказа(1)</t>
  </si>
  <si>
    <t>Номер заказа(2)</t>
  </si>
  <si>
    <t>Контакт</t>
  </si>
  <si>
    <t>Цвет10</t>
  </si>
  <si>
    <t>Контакт10</t>
  </si>
  <si>
    <t>номер</t>
  </si>
  <si>
    <t>номер1</t>
  </si>
  <si>
    <t>номер10</t>
  </si>
  <si>
    <t>номер11</t>
  </si>
  <si>
    <t>выбор11</t>
  </si>
  <si>
    <t>выбор12</t>
  </si>
  <si>
    <t>элемент20</t>
  </si>
  <si>
    <t>фото20</t>
  </si>
  <si>
    <t>элемент21</t>
  </si>
  <si>
    <t>управляющаянасадка20</t>
  </si>
  <si>
    <t>элемент22</t>
  </si>
  <si>
    <t>элемент23</t>
  </si>
  <si>
    <t>элемент24</t>
  </si>
  <si>
    <t>элемент25</t>
  </si>
  <si>
    <t>Номер заказа(3)</t>
  </si>
  <si>
    <t>Цвет20</t>
  </si>
  <si>
    <t>Контакт20</t>
  </si>
  <si>
    <t>номер20</t>
  </si>
  <si>
    <t>номер21</t>
  </si>
  <si>
    <t>выбор21</t>
  </si>
  <si>
    <t>выбор22</t>
  </si>
  <si>
    <t>Номер заказа</t>
  </si>
  <si>
    <t>фото11</t>
  </si>
  <si>
    <t>x</t>
  </si>
  <si>
    <t>элемент26</t>
  </si>
  <si>
    <t>фото21</t>
  </si>
  <si>
    <t>Приборы в зависимости от заказа,</t>
  </si>
  <si>
    <t>серия 8040</t>
  </si>
  <si>
    <t>01</t>
  </si>
  <si>
    <t>02</t>
  </si>
  <si>
    <t>03</t>
  </si>
  <si>
    <t>05</t>
  </si>
  <si>
    <t>08</t>
  </si>
  <si>
    <t>09</t>
  </si>
  <si>
    <t>002</t>
  </si>
  <si>
    <t>005</t>
  </si>
  <si>
    <t>007</t>
  </si>
  <si>
    <t>009</t>
  </si>
  <si>
    <t>016</t>
  </si>
  <si>
    <t>017</t>
  </si>
  <si>
    <t>019</t>
  </si>
  <si>
    <t>021</t>
  </si>
  <si>
    <t>022</t>
  </si>
  <si>
    <t>023</t>
  </si>
  <si>
    <t>025</t>
  </si>
  <si>
    <t>027</t>
  </si>
  <si>
    <t>028</t>
  </si>
  <si>
    <t>029</t>
  </si>
  <si>
    <t>030</t>
  </si>
  <si>
    <t>033</t>
  </si>
  <si>
    <t>034</t>
  </si>
  <si>
    <t>035</t>
  </si>
  <si>
    <t>036</t>
  </si>
  <si>
    <t>038</t>
  </si>
  <si>
    <t>039</t>
  </si>
  <si>
    <t>040</t>
  </si>
  <si>
    <t>͞</t>
  </si>
  <si>
    <t>Уплотнение</t>
  </si>
  <si>
    <t>NBR (бутадиеннитрильный каучук)</t>
  </si>
  <si>
    <t>B</t>
  </si>
  <si>
    <t>Силикон</t>
  </si>
  <si>
    <t>S</t>
  </si>
  <si>
    <t xml:space="preserve"> </t>
  </si>
  <si>
    <t>_</t>
  </si>
  <si>
    <t>__</t>
  </si>
  <si>
    <r>
      <t>-20</t>
    </r>
    <r>
      <rPr>
        <sz val="11"/>
        <color theme="1"/>
        <rFont val="Calibri"/>
        <family val="2"/>
        <charset val="204"/>
      </rPr>
      <t>°C</t>
    </r>
  </si>
  <si>
    <r>
      <t>-55</t>
    </r>
    <r>
      <rPr>
        <sz val="11"/>
        <color theme="1"/>
        <rFont val="Calibri"/>
        <family val="2"/>
        <charset val="204"/>
      </rPr>
      <t>°C</t>
    </r>
  </si>
  <si>
    <t>КРАСНЫЙ.</t>
  </si>
  <si>
    <t>ЗЕЛЕНЫЙ.</t>
  </si>
  <si>
    <t>БЕЛЫЙ.</t>
  </si>
  <si>
    <t>СИНИЙ.</t>
  </si>
  <si>
    <t>ЖЕЛТЫЙ.</t>
  </si>
  <si>
    <t>Инструкция последовательности заполнения опросного листа:</t>
  </si>
  <si>
    <t>Вкладыши</t>
  </si>
  <si>
    <t>Поля</t>
  </si>
  <si>
    <t>Размеры корпусов                               ( с 1 , 2-мя или 3-мя полями)</t>
  </si>
  <si>
    <r>
      <t xml:space="preserve">  - Выбрать</t>
    </r>
    <r>
      <rPr>
        <u/>
        <sz val="14"/>
        <rFont val="Arial Narrow"/>
        <family val="2"/>
        <charset val="204"/>
      </rPr>
      <t xml:space="preserve"> Температуру окружающей среды</t>
    </r>
  </si>
  <si>
    <r>
      <t xml:space="preserve">  - Выбрать</t>
    </r>
    <r>
      <rPr>
        <u/>
        <sz val="14"/>
        <rFont val="Arial Narrow"/>
        <family val="2"/>
        <charset val="204"/>
      </rPr>
      <t xml:space="preserve"> Управляющую насадку</t>
    </r>
  </si>
  <si>
    <r>
      <t xml:space="preserve">  - Выбрать</t>
    </r>
    <r>
      <rPr>
        <u/>
        <sz val="14"/>
        <rFont val="Arial Narrow"/>
        <family val="2"/>
        <charset val="204"/>
      </rPr>
      <t xml:space="preserve"> Встроенный элемент / Способ переключения / Диапазон измерения / Значение сопротивления</t>
    </r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</si>
  <si>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Размер корпуса</t>
    </r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</si>
  <si>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</t>
    </r>
    <r>
      <rPr>
        <u/>
        <sz val="14"/>
        <rFont val="Arial Narrow"/>
        <family val="2"/>
        <charset val="204"/>
      </rPr>
      <t>Вкладыш / Механическая функция / Цвет / Индикация положения / Шкала</t>
    </r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</si>
  <si>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</t>
    </r>
    <r>
      <rPr>
        <u/>
        <sz val="14"/>
        <rFont val="Arial Narrow"/>
        <family val="2"/>
        <charset val="204"/>
      </rPr>
      <t>Уплотнение /  Возможность запирания</t>
    </r>
  </si>
  <si>
    <t xml:space="preserve">Размера корпуса
Размера корпуса
Размера корпуса
Размера корпуса
</t>
  </si>
  <si>
    <t xml:space="preserve"> 01</t>
  </si>
  <si>
    <t>8040/</t>
  </si>
  <si>
    <t>Кабельный ввод</t>
  </si>
  <si>
    <t>M20</t>
  </si>
  <si>
    <t>M25</t>
  </si>
  <si>
    <r>
      <t xml:space="preserve">  - Выбрать</t>
    </r>
    <r>
      <rPr>
        <u/>
        <sz val="14"/>
        <color theme="1"/>
        <rFont val="Arial Narrow"/>
        <family val="2"/>
        <charset val="204"/>
      </rPr>
      <t xml:space="preserve"> Кабельный ввод</t>
    </r>
  </si>
  <si>
    <t>―</t>
  </si>
  <si>
    <t>t°С окружающей среды</t>
  </si>
</sst>
</file>

<file path=xl/styles.xml><?xml version="1.0" encoding="utf-8"?>
<styleSheet xmlns="http://schemas.openxmlformats.org/spreadsheetml/2006/main">
  <fonts count="22">
    <font>
      <sz val="11"/>
      <color theme="1"/>
      <name val="Arial"/>
      <family val="2"/>
      <charset val="204"/>
    </font>
    <font>
      <sz val="12"/>
      <name val="Arial"/>
      <family val="2"/>
    </font>
    <font>
      <sz val="14"/>
      <name val="Arial"/>
      <family val="2"/>
    </font>
    <font>
      <b/>
      <sz val="11"/>
      <color theme="1"/>
      <name val="Arial"/>
      <family val="2"/>
      <charset val="204"/>
    </font>
    <font>
      <sz val="11"/>
      <color theme="1"/>
      <name val="Arial Narrow"/>
      <family val="2"/>
      <charset val="204"/>
    </font>
    <font>
      <i/>
      <sz val="11"/>
      <color theme="1"/>
      <name val="Arial"/>
      <family val="2"/>
      <charset val="204"/>
    </font>
    <font>
      <sz val="24"/>
      <color theme="1" tint="0.34998626667073579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sz val="14"/>
      <color theme="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6"/>
      <color theme="1"/>
      <name val="Arial Narrow"/>
      <family val="2"/>
      <charset val="204"/>
    </font>
    <font>
      <b/>
      <sz val="16"/>
      <color theme="1"/>
      <name val="Arial Narrow"/>
      <family val="2"/>
      <charset val="204"/>
    </font>
    <font>
      <sz val="12"/>
      <name val="Arial Narrow"/>
      <family val="2"/>
      <charset val="204"/>
    </font>
    <font>
      <b/>
      <sz val="12"/>
      <color theme="1"/>
      <name val="Calibri"/>
      <family val="2"/>
      <charset val="204"/>
    </font>
    <font>
      <sz val="11"/>
      <color rgb="FFFF0000"/>
      <name val="Arial"/>
      <family val="2"/>
      <charset val="204"/>
    </font>
    <font>
      <sz val="16"/>
      <name val="Arial Narrow"/>
      <family val="2"/>
      <charset val="204"/>
    </font>
    <font>
      <b/>
      <sz val="14"/>
      <color theme="1"/>
      <name val="Arial Narrow"/>
      <family val="2"/>
      <charset val="204"/>
    </font>
    <font>
      <u/>
      <sz val="14"/>
      <name val="Arial Narrow"/>
      <family val="2"/>
      <charset val="204"/>
    </font>
    <font>
      <u/>
      <sz val="14"/>
      <color theme="1"/>
      <name val="Arial Narrow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/>
      <right style="thin">
        <color indexed="64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/>
      <right style="thin">
        <color indexed="64"/>
      </right>
      <top/>
      <bottom style="thin">
        <color rgb="FF7030A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0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1" fillId="0" borderId="0" xfId="0" applyFont="1" applyFill="1" applyAlignment="1">
      <alignment wrapText="1"/>
    </xf>
    <xf numFmtId="0" fontId="0" fillId="0" borderId="0" xfId="0" applyAlignment="1">
      <alignment vertical="top" wrapText="1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  <xf numFmtId="0" fontId="0" fillId="0" borderId="0" xfId="0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0" fillId="0" borderId="0" xfId="0" applyFill="1"/>
    <xf numFmtId="0" fontId="0" fillId="4" borderId="0" xfId="0" applyFill="1" applyAlignment="1">
      <alignment horizontal="center" vertical="center"/>
    </xf>
    <xf numFmtId="0" fontId="0" fillId="5" borderId="0" xfId="0" applyFill="1"/>
    <xf numFmtId="0" fontId="0" fillId="0" borderId="0" xfId="0" applyFill="1" applyBorder="1"/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4" fillId="0" borderId="1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Border="1" applyAlignment="1">
      <alignment vertical="top" wrapText="1"/>
    </xf>
    <xf numFmtId="0" fontId="0" fillId="3" borderId="0" xfId="0" applyFill="1" applyBorder="1"/>
    <xf numFmtId="49" fontId="0" fillId="0" borderId="0" xfId="0" applyNumberFormat="1" applyAlignment="1">
      <alignment horizontal="center" vertical="center"/>
    </xf>
    <xf numFmtId="4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vertical="top" wrapText="1"/>
    </xf>
    <xf numFmtId="49" fontId="8" fillId="0" borderId="0" xfId="0" applyNumberFormat="1" applyFont="1"/>
    <xf numFmtId="49" fontId="7" fillId="0" borderId="0" xfId="0" applyNumberFormat="1" applyFont="1"/>
    <xf numFmtId="0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center"/>
    </xf>
    <xf numFmtId="49" fontId="0" fillId="6" borderId="1" xfId="0" applyNumberFormat="1" applyFill="1" applyBorder="1"/>
    <xf numFmtId="0" fontId="0" fillId="6" borderId="1" xfId="0" applyFill="1" applyBorder="1"/>
    <xf numFmtId="0" fontId="0" fillId="7" borderId="14" xfId="0" applyFill="1" applyBorder="1"/>
    <xf numFmtId="0" fontId="0" fillId="2" borderId="14" xfId="0" applyFill="1" applyBorder="1"/>
    <xf numFmtId="0" fontId="9" fillId="3" borderId="0" xfId="0" applyFont="1" applyFill="1" applyBorder="1"/>
    <xf numFmtId="0" fontId="12" fillId="3" borderId="0" xfId="0" applyFont="1" applyFill="1" applyBorder="1"/>
    <xf numFmtId="0" fontId="13" fillId="0" borderId="0" xfId="0" applyFont="1" applyAlignment="1"/>
    <xf numFmtId="0" fontId="0" fillId="8" borderId="14" xfId="0" applyFill="1" applyBorder="1"/>
    <xf numFmtId="0" fontId="17" fillId="9" borderId="0" xfId="0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0" fontId="0" fillId="3" borderId="24" xfId="0" applyFill="1" applyBorder="1"/>
    <xf numFmtId="0" fontId="0" fillId="3" borderId="25" xfId="0" applyFill="1" applyBorder="1"/>
    <xf numFmtId="0" fontId="0" fillId="3" borderId="15" xfId="0" applyFill="1" applyBorder="1"/>
    <xf numFmtId="0" fontId="0" fillId="0" borderId="15" xfId="0" applyFill="1" applyBorder="1"/>
    <xf numFmtId="0" fontId="0" fillId="0" borderId="15" xfId="0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0" fontId="0" fillId="3" borderId="19" xfId="0" applyFill="1" applyBorder="1"/>
    <xf numFmtId="0" fontId="0" fillId="0" borderId="16" xfId="0" applyFill="1" applyBorder="1"/>
    <xf numFmtId="0" fontId="0" fillId="0" borderId="26" xfId="0" applyFill="1" applyBorder="1"/>
    <xf numFmtId="0" fontId="0" fillId="0" borderId="27" xfId="0" applyBorder="1"/>
    <xf numFmtId="0" fontId="0" fillId="0" borderId="27" xfId="0" applyFill="1" applyBorder="1"/>
    <xf numFmtId="0" fontId="0" fillId="0" borderId="28" xfId="0" applyFill="1" applyBorder="1"/>
    <xf numFmtId="0" fontId="0" fillId="0" borderId="29" xfId="0" applyFill="1" applyBorder="1"/>
    <xf numFmtId="0" fontId="0" fillId="0" borderId="30" xfId="0" applyFill="1" applyBorder="1"/>
    <xf numFmtId="0" fontId="0" fillId="0" borderId="31" xfId="0" applyFill="1" applyBorder="1"/>
    <xf numFmtId="0" fontId="0" fillId="0" borderId="31" xfId="0" applyBorder="1"/>
    <xf numFmtId="0" fontId="0" fillId="0" borderId="32" xfId="0" applyBorder="1"/>
    <xf numFmtId="0" fontId="0" fillId="5" borderId="14" xfId="0" applyFill="1" applyBorder="1"/>
    <xf numFmtId="0" fontId="0" fillId="17" borderId="14" xfId="0" applyFill="1" applyBorder="1"/>
    <xf numFmtId="0" fontId="0" fillId="13" borderId="14" xfId="0" applyFill="1" applyBorder="1"/>
    <xf numFmtId="0" fontId="14" fillId="0" borderId="0" xfId="0" applyFont="1" applyAlignment="1">
      <alignment vertical="top"/>
    </xf>
    <xf numFmtId="0" fontId="12" fillId="5" borderId="14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7" borderId="8" xfId="0" applyFont="1" applyFill="1" applyBorder="1" applyAlignment="1">
      <alignment horizontal="center" vertical="center"/>
    </xf>
    <xf numFmtId="0" fontId="10" fillId="18" borderId="8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19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0" fillId="20" borderId="14" xfId="0" applyFill="1" applyBorder="1"/>
    <xf numFmtId="0" fontId="0" fillId="0" borderId="0" xfId="0" applyNumberFormat="1"/>
    <xf numFmtId="0" fontId="3" fillId="2" borderId="1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" fillId="0" borderId="0" xfId="0" applyFont="1" applyFill="1" applyAlignment="1"/>
    <xf numFmtId="0" fontId="0" fillId="0" borderId="0" xfId="0" applyAlignment="1"/>
    <xf numFmtId="0" fontId="3" fillId="2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8" borderId="20" xfId="0" applyFont="1" applyFill="1" applyBorder="1" applyAlignment="1">
      <alignment horizontal="center" vertical="center" wrapText="1"/>
    </xf>
    <xf numFmtId="0" fontId="10" fillId="8" borderId="21" xfId="0" applyFont="1" applyFill="1" applyBorder="1" applyAlignment="1">
      <alignment horizontal="center" vertical="center" wrapText="1"/>
    </xf>
    <xf numFmtId="0" fontId="10" fillId="8" borderId="22" xfId="0" applyFont="1" applyFill="1" applyBorder="1" applyAlignment="1">
      <alignment horizontal="center" vertical="center" wrapText="1"/>
    </xf>
    <xf numFmtId="0" fontId="10" fillId="8" borderId="36" xfId="0" applyFont="1" applyFill="1" applyBorder="1" applyAlignment="1">
      <alignment horizontal="center" vertical="top"/>
    </xf>
    <xf numFmtId="0" fontId="10" fillId="8" borderId="12" xfId="0" applyFont="1" applyFill="1" applyBorder="1" applyAlignment="1">
      <alignment horizontal="center" vertical="top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49" fontId="9" fillId="0" borderId="0" xfId="0" applyNumberFormat="1" applyFont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0" fillId="3" borderId="23" xfId="0" applyFill="1" applyBorder="1" applyAlignment="1"/>
    <xf numFmtId="0" fontId="0" fillId="3" borderId="16" xfId="0" applyFill="1" applyBorder="1" applyAlignment="1"/>
    <xf numFmtId="0" fontId="4" fillId="12" borderId="5" xfId="0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 vertical="center" wrapText="1"/>
    </xf>
    <xf numFmtId="0" fontId="4" fillId="12" borderId="6" xfId="0" applyFont="1" applyFill="1" applyBorder="1" applyAlignment="1">
      <alignment horizontal="center" vertical="center" wrapText="1"/>
    </xf>
    <xf numFmtId="0" fontId="4" fillId="12" borderId="7" xfId="0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0" fontId="4" fillId="12" borderId="9" xfId="0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/>
    </xf>
    <xf numFmtId="0" fontId="10" fillId="3" borderId="34" xfId="0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0" fontId="15" fillId="6" borderId="33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0" fontId="4" fillId="16" borderId="5" xfId="0" applyFont="1" applyFill="1" applyBorder="1" applyAlignment="1">
      <alignment horizontal="center" vertical="center" wrapText="1"/>
    </xf>
    <xf numFmtId="0" fontId="4" fillId="16" borderId="0" xfId="0" applyFont="1" applyFill="1" applyBorder="1" applyAlignment="1">
      <alignment horizontal="center" vertical="center" wrapText="1"/>
    </xf>
    <xf numFmtId="0" fontId="4" fillId="16" borderId="6" xfId="0" applyFont="1" applyFill="1" applyBorder="1" applyAlignment="1">
      <alignment horizontal="center" vertical="center" wrapText="1"/>
    </xf>
    <xf numFmtId="0" fontId="4" fillId="16" borderId="7" xfId="0" applyFont="1" applyFill="1" applyBorder="1" applyAlignment="1">
      <alignment horizontal="center" vertical="center" wrapText="1"/>
    </xf>
    <xf numFmtId="0" fontId="4" fillId="16" borderId="8" xfId="0" applyFont="1" applyFill="1" applyBorder="1" applyAlignment="1">
      <alignment horizontal="center" vertical="center" wrapText="1"/>
    </xf>
    <xf numFmtId="0" fontId="4" fillId="16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 vertical="top" wrapText="1"/>
    </xf>
    <xf numFmtId="0" fontId="10" fillId="4" borderId="33" xfId="0" applyFont="1" applyFill="1" applyBorder="1" applyAlignment="1">
      <alignment horizontal="center" vertical="center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0" fontId="4" fillId="15" borderId="5" xfId="0" applyFont="1" applyFill="1" applyBorder="1" applyAlignment="1">
      <alignment horizontal="center" vertical="center" wrapText="1"/>
    </xf>
    <xf numFmtId="0" fontId="4" fillId="15" borderId="0" xfId="0" applyFont="1" applyFill="1" applyBorder="1" applyAlignment="1">
      <alignment horizontal="center" vertical="center" wrapText="1"/>
    </xf>
    <xf numFmtId="0" fontId="4" fillId="15" borderId="6" xfId="0" applyFont="1" applyFill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15" borderId="8" xfId="0" applyFont="1" applyFill="1" applyBorder="1" applyAlignment="1">
      <alignment horizontal="center" vertical="center" wrapText="1"/>
    </xf>
    <xf numFmtId="0" fontId="4" fillId="15" borderId="9" xfId="0" applyFont="1" applyFill="1" applyBorder="1" applyAlignment="1">
      <alignment horizontal="center" vertical="center" wrapText="1"/>
    </xf>
    <xf numFmtId="0" fontId="18" fillId="10" borderId="33" xfId="0" applyFont="1" applyFill="1" applyBorder="1" applyAlignment="1">
      <alignment horizontal="center" vertical="center"/>
    </xf>
    <xf numFmtId="0" fontId="18" fillId="10" borderId="34" xfId="0" applyFont="1" applyFill="1" applyBorder="1" applyAlignment="1">
      <alignment horizontal="center" vertical="center"/>
    </xf>
    <xf numFmtId="0" fontId="18" fillId="10" borderId="35" xfId="0" applyFont="1" applyFill="1" applyBorder="1" applyAlignment="1">
      <alignment horizontal="center" vertical="center"/>
    </xf>
    <xf numFmtId="0" fontId="0" fillId="11" borderId="5" xfId="0" applyFill="1" applyBorder="1" applyAlignment="1">
      <alignment horizontal="center"/>
    </xf>
    <xf numFmtId="0" fontId="0" fillId="11" borderId="0" xfId="0" applyFill="1" applyBorder="1"/>
    <xf numFmtId="0" fontId="0" fillId="11" borderId="6" xfId="0" applyFill="1" applyBorder="1"/>
    <xf numFmtId="0" fontId="0" fillId="11" borderId="5" xfId="0" applyFill="1" applyBorder="1"/>
    <xf numFmtId="0" fontId="0" fillId="11" borderId="7" xfId="0" applyFill="1" applyBorder="1"/>
    <xf numFmtId="0" fontId="0" fillId="11" borderId="8" xfId="0" applyFill="1" applyBorder="1"/>
    <xf numFmtId="0" fontId="0" fillId="11" borderId="9" xfId="0" applyFill="1" applyBorder="1"/>
    <xf numFmtId="0" fontId="10" fillId="5" borderId="20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20" borderId="20" xfId="0" applyFont="1" applyFill="1" applyBorder="1" applyAlignment="1">
      <alignment horizontal="center" vertical="center" wrapText="1"/>
    </xf>
    <xf numFmtId="0" fontId="10" fillId="20" borderId="21" xfId="0" applyFont="1" applyFill="1" applyBorder="1" applyAlignment="1">
      <alignment horizontal="center" vertical="center" wrapText="1"/>
    </xf>
    <xf numFmtId="0" fontId="10" fillId="20" borderId="22" xfId="0" applyFont="1" applyFill="1" applyBorder="1" applyAlignment="1">
      <alignment horizontal="center" vertical="center" wrapText="1"/>
    </xf>
    <xf numFmtId="0" fontId="10" fillId="13" borderId="33" xfId="0" applyFont="1" applyFill="1" applyBorder="1" applyAlignment="1">
      <alignment horizontal="center" vertical="center"/>
    </xf>
    <xf numFmtId="0" fontId="11" fillId="13" borderId="34" xfId="0" applyFont="1" applyFill="1" applyBorder="1" applyAlignment="1">
      <alignment horizontal="center" vertical="center"/>
    </xf>
    <xf numFmtId="0" fontId="11" fillId="13" borderId="35" xfId="0" applyFont="1" applyFill="1" applyBorder="1" applyAlignment="1">
      <alignment horizontal="center" vertical="center"/>
    </xf>
    <xf numFmtId="0" fontId="4" fillId="14" borderId="5" xfId="0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horizontal="center" vertical="center" wrapText="1"/>
    </xf>
    <xf numFmtId="0" fontId="4" fillId="14" borderId="6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8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16" fmlaLink="Лист30!$C$4:$C$5" fmlaRange="Лист30!$B$4:$B$5" noThreeD="1" sel="2" val="0"/>
</file>

<file path=xl/ctrlProps/ctrlProp2.xml><?xml version="1.0" encoding="utf-8"?>
<formControlPr xmlns="http://schemas.microsoft.com/office/spreadsheetml/2009/9/main" objectType="Drop" dropLines="4" dropStyle="combo" dx="16" fmlaLink="Лист30!$G$4" fmlaRange="Лист30!$E$4:$E$7" noThreeD="1" val="0"/>
</file>

<file path=xl/ctrlProps/ctrlProp3.xml><?xml version="1.0" encoding="utf-8"?>
<formControlPr xmlns="http://schemas.microsoft.com/office/spreadsheetml/2009/9/main" objectType="Drop" dropLines="3" dropStyle="combo" dx="16" fmlaLink="Лист30!$K$4" fmlaRange="Лист30!$I$3:$I$5" noThreeD="1" sel="2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20.png"/><Relationship Id="rId18" Type="http://schemas.openxmlformats.org/officeDocument/2006/relationships/image" Target="../media/image22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5.png"/><Relationship Id="rId17" Type="http://schemas.openxmlformats.org/officeDocument/2006/relationships/image" Target="../media/image21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9.png"/><Relationship Id="rId6" Type="http://schemas.openxmlformats.org/officeDocument/2006/relationships/image" Target="../media/image3.png"/><Relationship Id="rId11" Type="http://schemas.openxmlformats.org/officeDocument/2006/relationships/image" Target="../media/image13.png"/><Relationship Id="rId5" Type="http://schemas.openxmlformats.org/officeDocument/2006/relationships/image" Target="../media/image6.png"/><Relationship Id="rId15" Type="http://schemas.openxmlformats.org/officeDocument/2006/relationships/image" Target="../media/image14.png"/><Relationship Id="rId10" Type="http://schemas.openxmlformats.org/officeDocument/2006/relationships/image" Target="../media/image12.png"/><Relationship Id="rId19" Type="http://schemas.openxmlformats.org/officeDocument/2006/relationships/image" Target="../media/image23.png"/><Relationship Id="rId4" Type="http://schemas.openxmlformats.org/officeDocument/2006/relationships/image" Target="../media/image5.png"/><Relationship Id="rId9" Type="http://schemas.openxmlformats.org/officeDocument/2006/relationships/image" Target="../media/image11.png"/><Relationship Id="rId1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25.png"/><Relationship Id="rId18" Type="http://schemas.openxmlformats.org/officeDocument/2006/relationships/image" Target="../media/image27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5.png"/><Relationship Id="rId17" Type="http://schemas.openxmlformats.org/officeDocument/2006/relationships/image" Target="../media/image26.png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24.png"/><Relationship Id="rId6" Type="http://schemas.openxmlformats.org/officeDocument/2006/relationships/image" Target="../media/image3.png"/><Relationship Id="rId11" Type="http://schemas.openxmlformats.org/officeDocument/2006/relationships/image" Target="../media/image13.png"/><Relationship Id="rId5" Type="http://schemas.openxmlformats.org/officeDocument/2006/relationships/image" Target="../media/image6.png"/><Relationship Id="rId15" Type="http://schemas.openxmlformats.org/officeDocument/2006/relationships/image" Target="../media/image14.png"/><Relationship Id="rId10" Type="http://schemas.openxmlformats.org/officeDocument/2006/relationships/image" Target="../media/image12.png"/><Relationship Id="rId19" Type="http://schemas.openxmlformats.org/officeDocument/2006/relationships/image" Target="../media/image28.png"/><Relationship Id="rId4" Type="http://schemas.openxmlformats.org/officeDocument/2006/relationships/image" Target="../media/image5.png"/><Relationship Id="rId9" Type="http://schemas.openxmlformats.org/officeDocument/2006/relationships/image" Target="../media/image11.png"/><Relationship Id="rId1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emf"/><Relationship Id="rId6" Type="http://schemas.openxmlformats.org/officeDocument/2006/relationships/image" Target="../media/image39.emf"/><Relationship Id="rId5" Type="http://schemas.openxmlformats.org/officeDocument/2006/relationships/image" Target="../media/image38.emf"/><Relationship Id="rId4" Type="http://schemas.openxmlformats.org/officeDocument/2006/relationships/image" Target="../media/image3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4</xdr:col>
      <xdr:colOff>957600</xdr:colOff>
      <xdr:row>26</xdr:row>
      <xdr:rowOff>19051</xdr:rowOff>
    </xdr:to>
    <xdr:pic>
      <xdr:nvPicPr>
        <xdr:cNvPr id="6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70000"/>
        </a:blip>
        <a:srcRect l="13428" t="2813" r="13428" b="12261"/>
        <a:stretch>
          <a:fillRect/>
        </a:stretch>
      </xdr:blipFill>
      <xdr:spPr bwMode="auto">
        <a:xfrm>
          <a:off x="4181475" y="20088225"/>
          <a:ext cx="95760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24</xdr:row>
      <xdr:rowOff>0</xdr:rowOff>
    </xdr:from>
    <xdr:to>
      <xdr:col>4</xdr:col>
      <xdr:colOff>962025</xdr:colOff>
      <xdr:row>25</xdr:row>
      <xdr:rowOff>16724</xdr:rowOff>
    </xdr:to>
    <xdr:pic>
      <xdr:nvPicPr>
        <xdr:cNvPr id="6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696" t="58789" r="44329" b="18262"/>
        <a:stretch>
          <a:fillRect/>
        </a:stretch>
      </xdr:blipFill>
      <xdr:spPr bwMode="auto">
        <a:xfrm>
          <a:off x="4191000" y="191547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9526</xdr:colOff>
      <xdr:row>2</xdr:row>
      <xdr:rowOff>0</xdr:rowOff>
    </xdr:from>
    <xdr:to>
      <xdr:col>5</xdr:col>
      <xdr:colOff>2041</xdr:colOff>
      <xdr:row>3</xdr:row>
      <xdr:rowOff>137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53" t="38086" r="39609" b="39844"/>
        <a:stretch>
          <a:fillRect/>
        </a:stretch>
      </xdr:blipFill>
      <xdr:spPr bwMode="auto">
        <a:xfrm>
          <a:off x="4191001" y="3714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4</xdr:row>
      <xdr:rowOff>12186</xdr:rowOff>
    </xdr:from>
    <xdr:to>
      <xdr:col>4</xdr:col>
      <xdr:colOff>962025</xdr:colOff>
      <xdr:row>5</xdr:row>
      <xdr:rowOff>15785</xdr:rowOff>
    </xdr:to>
    <xdr:pic>
      <xdr:nvPicPr>
        <xdr:cNvPr id="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43061" t="22852" r="35538" b="51367"/>
        <a:stretch>
          <a:fillRect/>
        </a:stretch>
      </xdr:blipFill>
      <xdr:spPr bwMode="auto">
        <a:xfrm>
          <a:off x="4191000" y="2517261"/>
          <a:ext cx="952500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8</xdr:row>
      <xdr:rowOff>12186</xdr:rowOff>
    </xdr:from>
    <xdr:to>
      <xdr:col>4</xdr:col>
      <xdr:colOff>962025</xdr:colOff>
      <xdr:row>9</xdr:row>
      <xdr:rowOff>19386</xdr:rowOff>
    </xdr:to>
    <xdr:pic>
      <xdr:nvPicPr>
        <xdr:cNvPr id="7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2891" t="68378" r="50095" b="11947"/>
        <a:stretch>
          <a:fillRect/>
        </a:stretch>
      </xdr:blipFill>
      <xdr:spPr bwMode="auto">
        <a:xfrm>
          <a:off x="4191000" y="6670161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7</xdr:row>
      <xdr:rowOff>12186</xdr:rowOff>
    </xdr:from>
    <xdr:to>
      <xdr:col>5</xdr:col>
      <xdr:colOff>0</xdr:colOff>
      <xdr:row>8</xdr:row>
      <xdr:rowOff>19386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2891" t="24023" r="51953" b="59278"/>
        <a:stretch>
          <a:fillRect/>
        </a:stretch>
      </xdr:blipFill>
      <xdr:spPr bwMode="auto">
        <a:xfrm>
          <a:off x="4191000" y="5660511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6</xdr:row>
      <xdr:rowOff>12186</xdr:rowOff>
    </xdr:from>
    <xdr:to>
      <xdr:col>5</xdr:col>
      <xdr:colOff>0</xdr:colOff>
      <xdr:row>7</xdr:row>
      <xdr:rowOff>19386</xdr:rowOff>
    </xdr:to>
    <xdr:pic>
      <xdr:nvPicPr>
        <xdr:cNvPr id="7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32891" t="24023" r="51953" b="59278"/>
        <a:stretch>
          <a:fillRect/>
        </a:stretch>
      </xdr:blipFill>
      <xdr:spPr bwMode="auto">
        <a:xfrm>
          <a:off x="4191000" y="4650861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5</xdr:row>
      <xdr:rowOff>12186</xdr:rowOff>
    </xdr:from>
    <xdr:to>
      <xdr:col>4</xdr:col>
      <xdr:colOff>952500</xdr:colOff>
      <xdr:row>6</xdr:row>
      <xdr:rowOff>19051</xdr:rowOff>
    </xdr:to>
    <xdr:pic>
      <xdr:nvPicPr>
        <xdr:cNvPr id="7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16000"/>
        </a:blip>
        <a:srcRect l="34453" t="67773" r="52870" b="16901"/>
        <a:stretch>
          <a:fillRect/>
        </a:stretch>
      </xdr:blipFill>
      <xdr:spPr bwMode="auto">
        <a:xfrm>
          <a:off x="4181475" y="3584061"/>
          <a:ext cx="952500" cy="92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9526</xdr:colOff>
      <xdr:row>3</xdr:row>
      <xdr:rowOff>0</xdr:rowOff>
    </xdr:from>
    <xdr:to>
      <xdr:col>5</xdr:col>
      <xdr:colOff>2041</xdr:colOff>
      <xdr:row>4</xdr:row>
      <xdr:rowOff>3600</xdr:rowOff>
    </xdr:to>
    <xdr:pic>
      <xdr:nvPicPr>
        <xdr:cNvPr id="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1953" t="38086" r="39609" b="39844"/>
        <a:stretch>
          <a:fillRect/>
        </a:stretch>
      </xdr:blipFill>
      <xdr:spPr bwMode="auto">
        <a:xfrm>
          <a:off x="4191001" y="14382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9</xdr:row>
      <xdr:rowOff>9526</xdr:rowOff>
    </xdr:from>
    <xdr:to>
      <xdr:col>5</xdr:col>
      <xdr:colOff>1018</xdr:colOff>
      <xdr:row>9</xdr:row>
      <xdr:rowOff>866776</xdr:rowOff>
    </xdr:to>
    <xdr:pic>
      <xdr:nvPicPr>
        <xdr:cNvPr id="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4191000" y="7620001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12</xdr:row>
      <xdr:rowOff>9525</xdr:rowOff>
    </xdr:from>
    <xdr:to>
      <xdr:col>4</xdr:col>
      <xdr:colOff>964039</xdr:colOff>
      <xdr:row>13</xdr:row>
      <xdr:rowOff>26250</xdr:rowOff>
    </xdr:to>
    <xdr:pic>
      <xdr:nvPicPr>
        <xdr:cNvPr id="7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4191000" y="973455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14</xdr:row>
      <xdr:rowOff>19049</xdr:rowOff>
    </xdr:from>
    <xdr:to>
      <xdr:col>4</xdr:col>
      <xdr:colOff>962025</xdr:colOff>
      <xdr:row>15</xdr:row>
      <xdr:rowOff>16724</xdr:rowOff>
    </xdr:to>
    <xdr:pic>
      <xdr:nvPicPr>
        <xdr:cNvPr id="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4191000" y="10753724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16</xdr:row>
      <xdr:rowOff>9525</xdr:rowOff>
    </xdr:from>
    <xdr:to>
      <xdr:col>5</xdr:col>
      <xdr:colOff>1018</xdr:colOff>
      <xdr:row>17</xdr:row>
      <xdr:rowOff>27405</xdr:rowOff>
    </xdr:to>
    <xdr:pic>
      <xdr:nvPicPr>
        <xdr:cNvPr id="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14446" t="31304" r="69140" b="48926"/>
        <a:stretch>
          <a:fillRect/>
        </a:stretch>
      </xdr:blipFill>
      <xdr:spPr bwMode="auto">
        <a:xfrm>
          <a:off x="4191000" y="12763500"/>
          <a:ext cx="957600" cy="92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15</xdr:row>
      <xdr:rowOff>9525</xdr:rowOff>
    </xdr:from>
    <xdr:to>
      <xdr:col>5</xdr:col>
      <xdr:colOff>1018</xdr:colOff>
      <xdr:row>16</xdr:row>
      <xdr:rowOff>9525</xdr:rowOff>
    </xdr:to>
    <xdr:pic>
      <xdr:nvPicPr>
        <xdr:cNvPr id="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10000"/>
        </a:blip>
        <a:srcRect l="18906" t="29024" r="52840" b="37251"/>
        <a:stretch>
          <a:fillRect/>
        </a:stretch>
      </xdr:blipFill>
      <xdr:spPr bwMode="auto">
        <a:xfrm>
          <a:off x="4191000" y="11753850"/>
          <a:ext cx="957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21</xdr:row>
      <xdr:rowOff>9525</xdr:rowOff>
    </xdr:from>
    <xdr:to>
      <xdr:col>4</xdr:col>
      <xdr:colOff>952500</xdr:colOff>
      <xdr:row>22</xdr:row>
      <xdr:rowOff>16725</xdr:rowOff>
    </xdr:to>
    <xdr:pic>
      <xdr:nvPicPr>
        <xdr:cNvPr id="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9063" t="29590" r="77837" b="53906"/>
        <a:stretch>
          <a:fillRect/>
        </a:stretch>
      </xdr:blipFill>
      <xdr:spPr bwMode="auto">
        <a:xfrm>
          <a:off x="4181475" y="1636395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22</xdr:row>
      <xdr:rowOff>9525</xdr:rowOff>
    </xdr:from>
    <xdr:to>
      <xdr:col>4</xdr:col>
      <xdr:colOff>962025</xdr:colOff>
      <xdr:row>23</xdr:row>
      <xdr:rowOff>16725</xdr:rowOff>
    </xdr:to>
    <xdr:pic>
      <xdr:nvPicPr>
        <xdr:cNvPr id="8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8537" t="58886" r="76213" b="22852"/>
        <a:stretch>
          <a:fillRect/>
        </a:stretch>
      </xdr:blipFill>
      <xdr:spPr bwMode="auto">
        <a:xfrm>
          <a:off x="4181475" y="17297400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20</xdr:row>
      <xdr:rowOff>9525</xdr:rowOff>
    </xdr:from>
    <xdr:to>
      <xdr:col>4</xdr:col>
      <xdr:colOff>962025</xdr:colOff>
      <xdr:row>21</xdr:row>
      <xdr:rowOff>16726</xdr:rowOff>
    </xdr:to>
    <xdr:pic>
      <xdr:nvPicPr>
        <xdr:cNvPr id="8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3543" t="40820" r="51992" b="29590"/>
        <a:stretch>
          <a:fillRect/>
        </a:stretch>
      </xdr:blipFill>
      <xdr:spPr bwMode="auto">
        <a:xfrm>
          <a:off x="4191000" y="154209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9525</xdr:colOff>
      <xdr:row>19</xdr:row>
      <xdr:rowOff>9525</xdr:rowOff>
    </xdr:from>
    <xdr:to>
      <xdr:col>4</xdr:col>
      <xdr:colOff>962025</xdr:colOff>
      <xdr:row>20</xdr:row>
      <xdr:rowOff>16724</xdr:rowOff>
    </xdr:to>
    <xdr:pic>
      <xdr:nvPicPr>
        <xdr:cNvPr id="8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2700" t="27246" r="46779" b="35840"/>
        <a:stretch>
          <a:fillRect/>
        </a:stretch>
      </xdr:blipFill>
      <xdr:spPr bwMode="auto">
        <a:xfrm>
          <a:off x="4191000" y="144780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9526</xdr:colOff>
      <xdr:row>17</xdr:row>
      <xdr:rowOff>0</xdr:rowOff>
    </xdr:from>
    <xdr:to>
      <xdr:col>4</xdr:col>
      <xdr:colOff>962025</xdr:colOff>
      <xdr:row>18</xdr:row>
      <xdr:rowOff>16725</xdr:rowOff>
    </xdr:to>
    <xdr:pic>
      <xdr:nvPicPr>
        <xdr:cNvPr id="8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29000" contrast="55000"/>
        </a:blip>
        <a:srcRect r="6930"/>
        <a:stretch>
          <a:fillRect/>
        </a:stretch>
      </xdr:blipFill>
      <xdr:spPr bwMode="auto">
        <a:xfrm>
          <a:off x="4191001" y="12592050"/>
          <a:ext cx="952499" cy="921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18</xdr:row>
      <xdr:rowOff>9525</xdr:rowOff>
    </xdr:from>
    <xdr:to>
      <xdr:col>4</xdr:col>
      <xdr:colOff>962025</xdr:colOff>
      <xdr:row>19</xdr:row>
      <xdr:rowOff>16725</xdr:rowOff>
    </xdr:to>
    <xdr:pic>
      <xdr:nvPicPr>
        <xdr:cNvPr id="8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1000" contrast="37000"/>
        </a:blip>
        <a:srcRect l="5435" r="3971"/>
        <a:stretch>
          <a:fillRect/>
        </a:stretch>
      </xdr:blipFill>
      <xdr:spPr bwMode="auto">
        <a:xfrm>
          <a:off x="4191000" y="13535025"/>
          <a:ext cx="952500" cy="9216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23</xdr:row>
      <xdr:rowOff>1</xdr:rowOff>
    </xdr:from>
    <xdr:to>
      <xdr:col>4</xdr:col>
      <xdr:colOff>962025</xdr:colOff>
      <xdr:row>24</xdr:row>
      <xdr:rowOff>3601</xdr:rowOff>
    </xdr:to>
    <xdr:pic>
      <xdr:nvPicPr>
        <xdr:cNvPr id="8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21000" contrast="57000"/>
        </a:blip>
        <a:srcRect l="2512" t="10859" r="12435" b="5348"/>
        <a:stretch>
          <a:fillRect/>
        </a:stretch>
      </xdr:blipFill>
      <xdr:spPr bwMode="auto">
        <a:xfrm>
          <a:off x="4181476" y="18230851"/>
          <a:ext cx="962024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</xdr:row>
      <xdr:rowOff>1</xdr:rowOff>
    </xdr:from>
    <xdr:to>
      <xdr:col>4</xdr:col>
      <xdr:colOff>957600</xdr:colOff>
      <xdr:row>10</xdr:row>
      <xdr:rowOff>857251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4181475" y="8553451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954514</xdr:colOff>
      <xdr:row>12</xdr:row>
      <xdr:rowOff>7200</xdr:rowOff>
    </xdr:to>
    <xdr:pic>
      <xdr:nvPicPr>
        <xdr:cNvPr id="2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4181475" y="883920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13</xdr:row>
      <xdr:rowOff>9525</xdr:rowOff>
    </xdr:from>
    <xdr:to>
      <xdr:col>4</xdr:col>
      <xdr:colOff>952500</xdr:colOff>
      <xdr:row>14</xdr:row>
      <xdr:rowOff>7200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4181475" y="10725150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8283</xdr:colOff>
      <xdr:row>2</xdr:row>
      <xdr:rowOff>9524</xdr:rowOff>
    </xdr:from>
    <xdr:to>
      <xdr:col>6</xdr:col>
      <xdr:colOff>827433</xdr:colOff>
      <xdr:row>2</xdr:row>
      <xdr:rowOff>914399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77000" y="1119394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819150</xdr:colOff>
      <xdr:row>3</xdr:row>
      <xdr:rowOff>904875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0288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6</xdr:col>
      <xdr:colOff>819150</xdr:colOff>
      <xdr:row>4</xdr:row>
      <xdr:rowOff>904875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9432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819150</xdr:colOff>
      <xdr:row>5</xdr:row>
      <xdr:rowOff>904875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38576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819150</xdr:colOff>
      <xdr:row>6</xdr:row>
      <xdr:rowOff>904875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47720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819150</xdr:colOff>
      <xdr:row>7</xdr:row>
      <xdr:rowOff>904875</xdr:rowOff>
    </xdr:to>
    <xdr:pic>
      <xdr:nvPicPr>
        <xdr:cNvPr id="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56864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819150</xdr:colOff>
      <xdr:row>8</xdr:row>
      <xdr:rowOff>904875</xdr:rowOff>
    </xdr:to>
    <xdr:pic>
      <xdr:nvPicPr>
        <xdr:cNvPr id="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66008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819150</xdr:colOff>
      <xdr:row>9</xdr:row>
      <xdr:rowOff>904875</xdr:rowOff>
    </xdr:to>
    <xdr:pic>
      <xdr:nvPicPr>
        <xdr:cNvPr id="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75152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819150</xdr:colOff>
      <xdr:row>10</xdr:row>
      <xdr:rowOff>904875</xdr:rowOff>
    </xdr:to>
    <xdr:pic>
      <xdr:nvPicPr>
        <xdr:cNvPr id="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84296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819150</xdr:colOff>
      <xdr:row>11</xdr:row>
      <xdr:rowOff>904875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93440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819150</xdr:colOff>
      <xdr:row>13</xdr:row>
      <xdr:rowOff>0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457950" y="102584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819150</xdr:colOff>
      <xdr:row>13</xdr:row>
      <xdr:rowOff>904875</xdr:rowOff>
    </xdr:to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11633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819150</xdr:colOff>
      <xdr:row>14</xdr:row>
      <xdr:rowOff>904875</xdr:rowOff>
    </xdr:to>
    <xdr:pic>
      <xdr:nvPicPr>
        <xdr:cNvPr id="6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20777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819150</xdr:colOff>
      <xdr:row>15</xdr:row>
      <xdr:rowOff>904875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29921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16</xdr:row>
      <xdr:rowOff>0</xdr:rowOff>
    </xdr:from>
    <xdr:to>
      <xdr:col>6</xdr:col>
      <xdr:colOff>819150</xdr:colOff>
      <xdr:row>17</xdr:row>
      <xdr:rowOff>0</xdr:rowOff>
    </xdr:to>
    <xdr:pic>
      <xdr:nvPicPr>
        <xdr:cNvPr id="6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457950" y="1390650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819150</xdr:colOff>
      <xdr:row>18</xdr:row>
      <xdr:rowOff>0</xdr:rowOff>
    </xdr:to>
    <xdr:pic>
      <xdr:nvPicPr>
        <xdr:cNvPr id="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457950" y="1481137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819150</xdr:colOff>
      <xdr:row>18</xdr:row>
      <xdr:rowOff>904875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57162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19</xdr:row>
      <xdr:rowOff>0</xdr:rowOff>
    </xdr:from>
    <xdr:to>
      <xdr:col>6</xdr:col>
      <xdr:colOff>819150</xdr:colOff>
      <xdr:row>19</xdr:row>
      <xdr:rowOff>904875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66306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6</xdr:col>
      <xdr:colOff>819150</xdr:colOff>
      <xdr:row>20</xdr:row>
      <xdr:rowOff>904875</xdr:rowOff>
    </xdr:to>
    <xdr:pic>
      <xdr:nvPicPr>
        <xdr:cNvPr id="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75450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819150</xdr:colOff>
      <xdr:row>21</xdr:row>
      <xdr:rowOff>904875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84594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22</xdr:row>
      <xdr:rowOff>0</xdr:rowOff>
    </xdr:from>
    <xdr:to>
      <xdr:col>6</xdr:col>
      <xdr:colOff>819150</xdr:colOff>
      <xdr:row>22</xdr:row>
      <xdr:rowOff>904875</xdr:rowOff>
    </xdr:to>
    <xdr:pic>
      <xdr:nvPicPr>
        <xdr:cNvPr id="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193738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819150</xdr:colOff>
      <xdr:row>23</xdr:row>
      <xdr:rowOff>904875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57950" y="202882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819150</xdr:colOff>
      <xdr:row>24</xdr:row>
      <xdr:rowOff>902153</xdr:rowOff>
    </xdr:to>
    <xdr:pic>
      <xdr:nvPicPr>
        <xdr:cNvPr id="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457950" y="21202650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819150</xdr:colOff>
      <xdr:row>26</xdr:row>
      <xdr:rowOff>1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457950" y="22107525"/>
          <a:ext cx="819150" cy="904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957600</xdr:colOff>
      <xdr:row>25</xdr:row>
      <xdr:rowOff>0</xdr:rowOff>
    </xdr:to>
    <xdr:pic>
      <xdr:nvPicPr>
        <xdr:cNvPr id="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70000"/>
        </a:blip>
        <a:srcRect l="13428" t="2813" r="13428" b="12261"/>
        <a:stretch>
          <a:fillRect/>
        </a:stretch>
      </xdr:blipFill>
      <xdr:spPr bwMode="auto">
        <a:xfrm>
          <a:off x="1304925" y="21240750"/>
          <a:ext cx="95760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23</xdr:row>
      <xdr:rowOff>9525</xdr:rowOff>
    </xdr:from>
    <xdr:to>
      <xdr:col>1</xdr:col>
      <xdr:colOff>962025</xdr:colOff>
      <xdr:row>23</xdr:row>
      <xdr:rowOff>931125</xdr:rowOff>
    </xdr:to>
    <xdr:pic>
      <xdr:nvPicPr>
        <xdr:cNvPr id="5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696" t="58789" r="44329" b="18262"/>
        <a:stretch>
          <a:fillRect/>
        </a:stretch>
      </xdr:blipFill>
      <xdr:spPr bwMode="auto">
        <a:xfrm>
          <a:off x="1314450" y="2031682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3</xdr:row>
      <xdr:rowOff>2661</xdr:rowOff>
    </xdr:from>
    <xdr:to>
      <xdr:col>1</xdr:col>
      <xdr:colOff>962025</xdr:colOff>
      <xdr:row>4</xdr:row>
      <xdr:rowOff>2797</xdr:rowOff>
    </xdr:to>
    <xdr:pic>
      <xdr:nvPicPr>
        <xdr:cNvPr id="5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3061" t="22852" r="35538" b="51367"/>
        <a:stretch>
          <a:fillRect/>
        </a:stretch>
      </xdr:blipFill>
      <xdr:spPr bwMode="auto">
        <a:xfrm>
          <a:off x="1314450" y="1869561"/>
          <a:ext cx="952500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7</xdr:row>
      <xdr:rowOff>2661</xdr:rowOff>
    </xdr:from>
    <xdr:to>
      <xdr:col>1</xdr:col>
      <xdr:colOff>962025</xdr:colOff>
      <xdr:row>8</xdr:row>
      <xdr:rowOff>336</xdr:rowOff>
    </xdr:to>
    <xdr:pic>
      <xdr:nvPicPr>
        <xdr:cNvPr id="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68378" r="50095" b="11947"/>
        <a:stretch>
          <a:fillRect/>
        </a:stretch>
      </xdr:blipFill>
      <xdr:spPr bwMode="auto">
        <a:xfrm>
          <a:off x="1314450" y="5612886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6</xdr:row>
      <xdr:rowOff>2661</xdr:rowOff>
    </xdr:from>
    <xdr:to>
      <xdr:col>2</xdr:col>
      <xdr:colOff>0</xdr:colOff>
      <xdr:row>6</xdr:row>
      <xdr:rowOff>924261</xdr:rowOff>
    </xdr:to>
    <xdr:pic>
      <xdr:nvPicPr>
        <xdr:cNvPr id="5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14450" y="4669911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5</xdr:row>
      <xdr:rowOff>12186</xdr:rowOff>
    </xdr:from>
    <xdr:to>
      <xdr:col>2</xdr:col>
      <xdr:colOff>0</xdr:colOff>
      <xdr:row>6</xdr:row>
      <xdr:rowOff>993</xdr:rowOff>
    </xdr:to>
    <xdr:pic>
      <xdr:nvPicPr>
        <xdr:cNvPr id="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14450" y="3726936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</xdr:row>
      <xdr:rowOff>2661</xdr:rowOff>
    </xdr:from>
    <xdr:to>
      <xdr:col>1</xdr:col>
      <xdr:colOff>952500</xdr:colOff>
      <xdr:row>5</xdr:row>
      <xdr:rowOff>0</xdr:rowOff>
    </xdr:to>
    <xdr:pic>
      <xdr:nvPicPr>
        <xdr:cNvPr id="5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6000"/>
        </a:blip>
        <a:srcRect l="34453" t="67773" r="52870" b="16901"/>
        <a:stretch>
          <a:fillRect/>
        </a:stretch>
      </xdr:blipFill>
      <xdr:spPr bwMode="auto">
        <a:xfrm>
          <a:off x="1304925" y="2793486"/>
          <a:ext cx="952500" cy="92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9526</xdr:colOff>
      <xdr:row>2</xdr:row>
      <xdr:rowOff>9525</xdr:rowOff>
    </xdr:from>
    <xdr:to>
      <xdr:col>2</xdr:col>
      <xdr:colOff>2041</xdr:colOff>
      <xdr:row>2</xdr:row>
      <xdr:rowOff>927525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14451" y="9429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8</xdr:row>
      <xdr:rowOff>9526</xdr:rowOff>
    </xdr:from>
    <xdr:to>
      <xdr:col>2</xdr:col>
      <xdr:colOff>1018</xdr:colOff>
      <xdr:row>8</xdr:row>
      <xdr:rowOff>866776</xdr:rowOff>
    </xdr:to>
    <xdr:pic>
      <xdr:nvPicPr>
        <xdr:cNvPr id="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14450" y="6553201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11</xdr:row>
      <xdr:rowOff>0</xdr:rowOff>
    </xdr:from>
    <xdr:to>
      <xdr:col>1</xdr:col>
      <xdr:colOff>964039</xdr:colOff>
      <xdr:row>12</xdr:row>
      <xdr:rowOff>3736</xdr:rowOff>
    </xdr:to>
    <xdr:pic>
      <xdr:nvPicPr>
        <xdr:cNvPr id="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314450" y="9210675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20</xdr:row>
      <xdr:rowOff>0</xdr:rowOff>
    </xdr:from>
    <xdr:to>
      <xdr:col>1</xdr:col>
      <xdr:colOff>962025</xdr:colOff>
      <xdr:row>20</xdr:row>
      <xdr:rowOff>921600</xdr:rowOff>
    </xdr:to>
    <xdr:pic>
      <xdr:nvPicPr>
        <xdr:cNvPr id="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9063" t="29590" r="77837" b="53906"/>
        <a:stretch>
          <a:fillRect/>
        </a:stretch>
      </xdr:blipFill>
      <xdr:spPr bwMode="auto">
        <a:xfrm>
          <a:off x="1314450" y="175164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21</xdr:row>
      <xdr:rowOff>0</xdr:rowOff>
    </xdr:from>
    <xdr:to>
      <xdr:col>2</xdr:col>
      <xdr:colOff>0</xdr:colOff>
      <xdr:row>21</xdr:row>
      <xdr:rowOff>921600</xdr:rowOff>
    </xdr:to>
    <xdr:pic>
      <xdr:nvPicPr>
        <xdr:cNvPr id="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8537" t="58886" r="76213" b="22852"/>
        <a:stretch>
          <a:fillRect/>
        </a:stretch>
      </xdr:blipFill>
      <xdr:spPr bwMode="auto">
        <a:xfrm>
          <a:off x="1314450" y="18449925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1</xdr:col>
      <xdr:colOff>962025</xdr:colOff>
      <xdr:row>19</xdr:row>
      <xdr:rowOff>921600</xdr:rowOff>
    </xdr:to>
    <xdr:pic>
      <xdr:nvPicPr>
        <xdr:cNvPr id="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3543" t="40820" r="51992" b="29590"/>
        <a:stretch>
          <a:fillRect/>
        </a:stretch>
      </xdr:blipFill>
      <xdr:spPr bwMode="auto">
        <a:xfrm>
          <a:off x="1314450" y="1658302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18</xdr:row>
      <xdr:rowOff>0</xdr:rowOff>
    </xdr:from>
    <xdr:to>
      <xdr:col>1</xdr:col>
      <xdr:colOff>962025</xdr:colOff>
      <xdr:row>19</xdr:row>
      <xdr:rowOff>3737</xdr:rowOff>
    </xdr:to>
    <xdr:pic>
      <xdr:nvPicPr>
        <xdr:cNvPr id="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2700" t="27246" r="46779" b="35840"/>
        <a:stretch>
          <a:fillRect/>
        </a:stretch>
      </xdr:blipFill>
      <xdr:spPr bwMode="auto">
        <a:xfrm>
          <a:off x="1314450" y="156591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17</xdr:row>
      <xdr:rowOff>9525</xdr:rowOff>
    </xdr:from>
    <xdr:to>
      <xdr:col>1</xdr:col>
      <xdr:colOff>962025</xdr:colOff>
      <xdr:row>18</xdr:row>
      <xdr:rowOff>7201</xdr:rowOff>
    </xdr:to>
    <xdr:pic>
      <xdr:nvPicPr>
        <xdr:cNvPr id="6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21000" contrast="37000"/>
        </a:blip>
        <a:srcRect l="5435" r="3971"/>
        <a:stretch>
          <a:fillRect/>
        </a:stretch>
      </xdr:blipFill>
      <xdr:spPr bwMode="auto">
        <a:xfrm>
          <a:off x="1314450" y="14744700"/>
          <a:ext cx="952500" cy="92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</xdr:row>
      <xdr:rowOff>1</xdr:rowOff>
    </xdr:from>
    <xdr:to>
      <xdr:col>1</xdr:col>
      <xdr:colOff>962025</xdr:colOff>
      <xdr:row>23</xdr:row>
      <xdr:rowOff>138</xdr:rowOff>
    </xdr:to>
    <xdr:pic>
      <xdr:nvPicPr>
        <xdr:cNvPr id="7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21000" contrast="57000"/>
        </a:blip>
        <a:srcRect l="2512" t="10859" r="12435" b="5348"/>
        <a:stretch>
          <a:fillRect/>
        </a:stretch>
      </xdr:blipFill>
      <xdr:spPr bwMode="auto">
        <a:xfrm>
          <a:off x="1304926" y="19383376"/>
          <a:ext cx="962024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</xdr:row>
      <xdr:rowOff>1</xdr:rowOff>
    </xdr:from>
    <xdr:to>
      <xdr:col>1</xdr:col>
      <xdr:colOff>957600</xdr:colOff>
      <xdr:row>9</xdr:row>
      <xdr:rowOff>857251</xdr:rowOff>
    </xdr:to>
    <xdr:pic>
      <xdr:nvPicPr>
        <xdr:cNvPr id="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04925" y="7419976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954514</xdr:colOff>
      <xdr:row>11</xdr:row>
      <xdr:rowOff>3736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304925" y="828675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13</xdr:row>
      <xdr:rowOff>9524</xdr:rowOff>
    </xdr:from>
    <xdr:to>
      <xdr:col>1</xdr:col>
      <xdr:colOff>962025</xdr:colOff>
      <xdr:row>14</xdr:row>
      <xdr:rowOff>3735</xdr:rowOff>
    </xdr:to>
    <xdr:pic>
      <xdr:nvPicPr>
        <xdr:cNvPr id="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14450" y="11048999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9525</xdr:rowOff>
    </xdr:from>
    <xdr:to>
      <xdr:col>1</xdr:col>
      <xdr:colOff>957600</xdr:colOff>
      <xdr:row>15</xdr:row>
      <xdr:rowOff>0</xdr:rowOff>
    </xdr:to>
    <xdr:pic>
      <xdr:nvPicPr>
        <xdr:cNvPr id="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10000"/>
        </a:blip>
        <a:srcRect l="18906" t="29024" r="52840" b="37251"/>
        <a:stretch>
          <a:fillRect/>
        </a:stretch>
      </xdr:blipFill>
      <xdr:spPr bwMode="auto">
        <a:xfrm>
          <a:off x="1304925" y="11953875"/>
          <a:ext cx="957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9526</xdr:colOff>
      <xdr:row>16</xdr:row>
      <xdr:rowOff>9525</xdr:rowOff>
    </xdr:from>
    <xdr:to>
      <xdr:col>1</xdr:col>
      <xdr:colOff>962025</xdr:colOff>
      <xdr:row>16</xdr:row>
      <xdr:rowOff>931125</xdr:rowOff>
    </xdr:to>
    <xdr:pic>
      <xdr:nvPicPr>
        <xdr:cNvPr id="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9000" contrast="55000"/>
        </a:blip>
        <a:srcRect r="6930"/>
        <a:stretch>
          <a:fillRect/>
        </a:stretch>
      </xdr:blipFill>
      <xdr:spPr bwMode="auto">
        <a:xfrm>
          <a:off x="1314451" y="13811250"/>
          <a:ext cx="952499" cy="92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957600</xdr:colOff>
      <xdr:row>16</xdr:row>
      <xdr:rowOff>4892</xdr:rowOff>
    </xdr:to>
    <xdr:pic>
      <xdr:nvPicPr>
        <xdr:cNvPr id="8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4446" t="31304" r="69140" b="48926"/>
        <a:stretch>
          <a:fillRect/>
        </a:stretch>
      </xdr:blipFill>
      <xdr:spPr bwMode="auto">
        <a:xfrm>
          <a:off x="1304925" y="12877800"/>
          <a:ext cx="957600" cy="92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9526</xdr:colOff>
      <xdr:row>1</xdr:row>
      <xdr:rowOff>9525</xdr:rowOff>
    </xdr:from>
    <xdr:to>
      <xdr:col>2</xdr:col>
      <xdr:colOff>2041</xdr:colOff>
      <xdr:row>1</xdr:row>
      <xdr:rowOff>927525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14451" y="952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12</xdr:row>
      <xdr:rowOff>9524</xdr:rowOff>
    </xdr:from>
    <xdr:to>
      <xdr:col>1</xdr:col>
      <xdr:colOff>962025</xdr:colOff>
      <xdr:row>13</xdr:row>
      <xdr:rowOff>3736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14450" y="10144124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16094</xdr:colOff>
      <xdr:row>1</xdr:row>
      <xdr:rowOff>6569</xdr:rowOff>
    </xdr:from>
    <xdr:to>
      <xdr:col>3</xdr:col>
      <xdr:colOff>811596</xdr:colOff>
      <xdr:row>1</xdr:row>
      <xdr:rowOff>920969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26853" y="939362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291069</xdr:colOff>
      <xdr:row>1</xdr:row>
      <xdr:rowOff>354813</xdr:rowOff>
    </xdr:from>
    <xdr:to>
      <xdr:col>3</xdr:col>
      <xdr:colOff>539136</xdr:colOff>
      <xdr:row>1</xdr:row>
      <xdr:rowOff>597119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96244" y="1288263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3</xdr:col>
      <xdr:colOff>795502</xdr:colOff>
      <xdr:row>2</xdr:row>
      <xdr:rowOff>914400</xdr:rowOff>
    </xdr:to>
    <xdr:pic>
      <xdr:nvPicPr>
        <xdr:cNvPr id="1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8669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</xdr:row>
      <xdr:rowOff>348244</xdr:rowOff>
    </xdr:from>
    <xdr:to>
      <xdr:col>3</xdr:col>
      <xdr:colOff>523042</xdr:colOff>
      <xdr:row>2</xdr:row>
      <xdr:rowOff>590550</xdr:rowOff>
    </xdr:to>
    <xdr:pic>
      <xdr:nvPicPr>
        <xdr:cNvPr id="10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2151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795502</xdr:colOff>
      <xdr:row>3</xdr:row>
      <xdr:rowOff>914400</xdr:rowOff>
    </xdr:to>
    <xdr:pic>
      <xdr:nvPicPr>
        <xdr:cNvPr id="1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28003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3</xdr:row>
      <xdr:rowOff>348244</xdr:rowOff>
    </xdr:from>
    <xdr:to>
      <xdr:col>3</xdr:col>
      <xdr:colOff>523042</xdr:colOff>
      <xdr:row>3</xdr:row>
      <xdr:rowOff>590550</xdr:rowOff>
    </xdr:to>
    <xdr:pic>
      <xdr:nvPicPr>
        <xdr:cNvPr id="1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31485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3</xdr:col>
      <xdr:colOff>795502</xdr:colOff>
      <xdr:row>4</xdr:row>
      <xdr:rowOff>914400</xdr:rowOff>
    </xdr:to>
    <xdr:pic>
      <xdr:nvPicPr>
        <xdr:cNvPr id="1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37242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4</xdr:row>
      <xdr:rowOff>348244</xdr:rowOff>
    </xdr:from>
    <xdr:to>
      <xdr:col>3</xdr:col>
      <xdr:colOff>523042</xdr:colOff>
      <xdr:row>4</xdr:row>
      <xdr:rowOff>590550</xdr:rowOff>
    </xdr:to>
    <xdr:pic>
      <xdr:nvPicPr>
        <xdr:cNvPr id="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40725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3</xdr:col>
      <xdr:colOff>795502</xdr:colOff>
      <xdr:row>5</xdr:row>
      <xdr:rowOff>914400</xdr:rowOff>
    </xdr:to>
    <xdr:pic>
      <xdr:nvPicPr>
        <xdr:cNvPr id="1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46482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5</xdr:row>
      <xdr:rowOff>348244</xdr:rowOff>
    </xdr:from>
    <xdr:to>
      <xdr:col>3</xdr:col>
      <xdr:colOff>523042</xdr:colOff>
      <xdr:row>5</xdr:row>
      <xdr:rowOff>590550</xdr:rowOff>
    </xdr:to>
    <xdr:pic>
      <xdr:nvPicPr>
        <xdr:cNvPr id="1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49964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3</xdr:col>
      <xdr:colOff>795502</xdr:colOff>
      <xdr:row>6</xdr:row>
      <xdr:rowOff>914400</xdr:rowOff>
    </xdr:to>
    <xdr:pic>
      <xdr:nvPicPr>
        <xdr:cNvPr id="1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55816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6</xdr:row>
      <xdr:rowOff>348244</xdr:rowOff>
    </xdr:from>
    <xdr:to>
      <xdr:col>3</xdr:col>
      <xdr:colOff>523042</xdr:colOff>
      <xdr:row>6</xdr:row>
      <xdr:rowOff>590550</xdr:rowOff>
    </xdr:to>
    <xdr:pic>
      <xdr:nvPicPr>
        <xdr:cNvPr id="1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59298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3</xdr:col>
      <xdr:colOff>795502</xdr:colOff>
      <xdr:row>7</xdr:row>
      <xdr:rowOff>914400</xdr:rowOff>
    </xdr:to>
    <xdr:pic>
      <xdr:nvPicPr>
        <xdr:cNvPr id="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65246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7</xdr:row>
      <xdr:rowOff>348244</xdr:rowOff>
    </xdr:from>
    <xdr:to>
      <xdr:col>3</xdr:col>
      <xdr:colOff>523042</xdr:colOff>
      <xdr:row>7</xdr:row>
      <xdr:rowOff>590550</xdr:rowOff>
    </xdr:to>
    <xdr:pic>
      <xdr:nvPicPr>
        <xdr:cNvPr id="1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68728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3</xdr:col>
      <xdr:colOff>795502</xdr:colOff>
      <xdr:row>8</xdr:row>
      <xdr:rowOff>914400</xdr:rowOff>
    </xdr:to>
    <xdr:pic>
      <xdr:nvPicPr>
        <xdr:cNvPr id="1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74485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8</xdr:row>
      <xdr:rowOff>348244</xdr:rowOff>
    </xdr:from>
    <xdr:to>
      <xdr:col>3</xdr:col>
      <xdr:colOff>523042</xdr:colOff>
      <xdr:row>8</xdr:row>
      <xdr:rowOff>590550</xdr:rowOff>
    </xdr:to>
    <xdr:pic>
      <xdr:nvPicPr>
        <xdr:cNvPr id="1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77967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3</xdr:col>
      <xdr:colOff>795502</xdr:colOff>
      <xdr:row>9</xdr:row>
      <xdr:rowOff>914400</xdr:rowOff>
    </xdr:to>
    <xdr:pic>
      <xdr:nvPicPr>
        <xdr:cNvPr id="1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83820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9</xdr:row>
      <xdr:rowOff>348244</xdr:rowOff>
    </xdr:from>
    <xdr:to>
      <xdr:col>3</xdr:col>
      <xdr:colOff>523042</xdr:colOff>
      <xdr:row>9</xdr:row>
      <xdr:rowOff>590550</xdr:rowOff>
    </xdr:to>
    <xdr:pic>
      <xdr:nvPicPr>
        <xdr:cNvPr id="11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87302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3</xdr:col>
      <xdr:colOff>795502</xdr:colOff>
      <xdr:row>10</xdr:row>
      <xdr:rowOff>914400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92964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10</xdr:row>
      <xdr:rowOff>348244</xdr:rowOff>
    </xdr:from>
    <xdr:to>
      <xdr:col>3</xdr:col>
      <xdr:colOff>523042</xdr:colOff>
      <xdr:row>10</xdr:row>
      <xdr:rowOff>590550</xdr:rowOff>
    </xdr:to>
    <xdr:pic>
      <xdr:nvPicPr>
        <xdr:cNvPr id="12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96446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3</xdr:col>
      <xdr:colOff>795502</xdr:colOff>
      <xdr:row>11</xdr:row>
      <xdr:rowOff>914400</xdr:rowOff>
    </xdr:to>
    <xdr:pic>
      <xdr:nvPicPr>
        <xdr:cNvPr id="1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02203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11</xdr:row>
      <xdr:rowOff>348244</xdr:rowOff>
    </xdr:from>
    <xdr:to>
      <xdr:col>3</xdr:col>
      <xdr:colOff>523042</xdr:colOff>
      <xdr:row>11</xdr:row>
      <xdr:rowOff>590550</xdr:rowOff>
    </xdr:to>
    <xdr:pic>
      <xdr:nvPicPr>
        <xdr:cNvPr id="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05685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3</xdr:col>
      <xdr:colOff>795502</xdr:colOff>
      <xdr:row>12</xdr:row>
      <xdr:rowOff>914400</xdr:rowOff>
    </xdr:to>
    <xdr:pic>
      <xdr:nvPicPr>
        <xdr:cNvPr id="1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11442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12</xdr:row>
      <xdr:rowOff>348244</xdr:rowOff>
    </xdr:from>
    <xdr:to>
      <xdr:col>3</xdr:col>
      <xdr:colOff>523042</xdr:colOff>
      <xdr:row>12</xdr:row>
      <xdr:rowOff>590550</xdr:rowOff>
    </xdr:to>
    <xdr:pic>
      <xdr:nvPicPr>
        <xdr:cNvPr id="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14924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3</xdr:col>
      <xdr:colOff>795502</xdr:colOff>
      <xdr:row>13</xdr:row>
      <xdr:rowOff>914400</xdr:rowOff>
    </xdr:to>
    <xdr:pic>
      <xdr:nvPicPr>
        <xdr:cNvPr id="1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20681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13</xdr:row>
      <xdr:rowOff>348244</xdr:rowOff>
    </xdr:from>
    <xdr:to>
      <xdr:col>3</xdr:col>
      <xdr:colOff>523042</xdr:colOff>
      <xdr:row>13</xdr:row>
      <xdr:rowOff>590550</xdr:rowOff>
    </xdr:to>
    <xdr:pic>
      <xdr:nvPicPr>
        <xdr:cNvPr id="1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24164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3</xdr:col>
      <xdr:colOff>795502</xdr:colOff>
      <xdr:row>14</xdr:row>
      <xdr:rowOff>914400</xdr:rowOff>
    </xdr:to>
    <xdr:pic>
      <xdr:nvPicPr>
        <xdr:cNvPr id="1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29921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14</xdr:row>
      <xdr:rowOff>348244</xdr:rowOff>
    </xdr:from>
    <xdr:to>
      <xdr:col>3</xdr:col>
      <xdr:colOff>523042</xdr:colOff>
      <xdr:row>14</xdr:row>
      <xdr:rowOff>590550</xdr:rowOff>
    </xdr:to>
    <xdr:pic>
      <xdr:nvPicPr>
        <xdr:cNvPr id="1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33403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3</xdr:col>
      <xdr:colOff>795502</xdr:colOff>
      <xdr:row>15</xdr:row>
      <xdr:rowOff>914400</xdr:rowOff>
    </xdr:to>
    <xdr:pic>
      <xdr:nvPicPr>
        <xdr:cNvPr id="1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39255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15</xdr:row>
      <xdr:rowOff>348244</xdr:rowOff>
    </xdr:from>
    <xdr:to>
      <xdr:col>3</xdr:col>
      <xdr:colOff>523042</xdr:colOff>
      <xdr:row>15</xdr:row>
      <xdr:rowOff>590550</xdr:rowOff>
    </xdr:to>
    <xdr:pic>
      <xdr:nvPicPr>
        <xdr:cNvPr id="13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42737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3</xdr:col>
      <xdr:colOff>795502</xdr:colOff>
      <xdr:row>16</xdr:row>
      <xdr:rowOff>914400</xdr:rowOff>
    </xdr:to>
    <xdr:pic>
      <xdr:nvPicPr>
        <xdr:cNvPr id="1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48494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16</xdr:row>
      <xdr:rowOff>348244</xdr:rowOff>
    </xdr:from>
    <xdr:to>
      <xdr:col>3</xdr:col>
      <xdr:colOff>523042</xdr:colOff>
      <xdr:row>16</xdr:row>
      <xdr:rowOff>590550</xdr:rowOff>
    </xdr:to>
    <xdr:pic>
      <xdr:nvPicPr>
        <xdr:cNvPr id="1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51977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3</xdr:col>
      <xdr:colOff>795502</xdr:colOff>
      <xdr:row>17</xdr:row>
      <xdr:rowOff>914400</xdr:rowOff>
    </xdr:to>
    <xdr:pic>
      <xdr:nvPicPr>
        <xdr:cNvPr id="1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57734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17</xdr:row>
      <xdr:rowOff>348244</xdr:rowOff>
    </xdr:from>
    <xdr:to>
      <xdr:col>3</xdr:col>
      <xdr:colOff>523042</xdr:colOff>
      <xdr:row>17</xdr:row>
      <xdr:rowOff>590550</xdr:rowOff>
    </xdr:to>
    <xdr:pic>
      <xdr:nvPicPr>
        <xdr:cNvPr id="13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61216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3</xdr:col>
      <xdr:colOff>795502</xdr:colOff>
      <xdr:row>18</xdr:row>
      <xdr:rowOff>914400</xdr:rowOff>
    </xdr:to>
    <xdr:pic>
      <xdr:nvPicPr>
        <xdr:cNvPr id="1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66973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18</xdr:row>
      <xdr:rowOff>348244</xdr:rowOff>
    </xdr:from>
    <xdr:to>
      <xdr:col>3</xdr:col>
      <xdr:colOff>523042</xdr:colOff>
      <xdr:row>18</xdr:row>
      <xdr:rowOff>590550</xdr:rowOff>
    </xdr:to>
    <xdr:pic>
      <xdr:nvPicPr>
        <xdr:cNvPr id="13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70455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3</xdr:col>
      <xdr:colOff>795502</xdr:colOff>
      <xdr:row>19</xdr:row>
      <xdr:rowOff>914400</xdr:rowOff>
    </xdr:to>
    <xdr:pic>
      <xdr:nvPicPr>
        <xdr:cNvPr id="1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76212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19</xdr:row>
      <xdr:rowOff>348244</xdr:rowOff>
    </xdr:from>
    <xdr:to>
      <xdr:col>3</xdr:col>
      <xdr:colOff>523042</xdr:colOff>
      <xdr:row>19</xdr:row>
      <xdr:rowOff>590550</xdr:rowOff>
    </xdr:to>
    <xdr:pic>
      <xdr:nvPicPr>
        <xdr:cNvPr id="1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79694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3</xdr:col>
      <xdr:colOff>795502</xdr:colOff>
      <xdr:row>20</xdr:row>
      <xdr:rowOff>914400</xdr:rowOff>
    </xdr:to>
    <xdr:pic>
      <xdr:nvPicPr>
        <xdr:cNvPr id="1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85547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20</xdr:row>
      <xdr:rowOff>348244</xdr:rowOff>
    </xdr:from>
    <xdr:to>
      <xdr:col>3</xdr:col>
      <xdr:colOff>523042</xdr:colOff>
      <xdr:row>20</xdr:row>
      <xdr:rowOff>590550</xdr:rowOff>
    </xdr:to>
    <xdr:pic>
      <xdr:nvPicPr>
        <xdr:cNvPr id="1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89029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3</xdr:col>
      <xdr:colOff>795502</xdr:colOff>
      <xdr:row>21</xdr:row>
      <xdr:rowOff>914400</xdr:rowOff>
    </xdr:to>
    <xdr:pic>
      <xdr:nvPicPr>
        <xdr:cNvPr id="1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1948815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21</xdr:row>
      <xdr:rowOff>348244</xdr:rowOff>
    </xdr:from>
    <xdr:to>
      <xdr:col>3</xdr:col>
      <xdr:colOff>523042</xdr:colOff>
      <xdr:row>21</xdr:row>
      <xdr:rowOff>590550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1983639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3</xdr:col>
      <xdr:colOff>795502</xdr:colOff>
      <xdr:row>22</xdr:row>
      <xdr:rowOff>914400</xdr:rowOff>
    </xdr:to>
    <xdr:pic>
      <xdr:nvPicPr>
        <xdr:cNvPr id="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20421600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22</xdr:row>
      <xdr:rowOff>348244</xdr:rowOff>
    </xdr:from>
    <xdr:to>
      <xdr:col>3</xdr:col>
      <xdr:colOff>523042</xdr:colOff>
      <xdr:row>22</xdr:row>
      <xdr:rowOff>590550</xdr:rowOff>
    </xdr:to>
    <xdr:pic>
      <xdr:nvPicPr>
        <xdr:cNvPr id="14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0769844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3</xdr:col>
      <xdr:colOff>795502</xdr:colOff>
      <xdr:row>23</xdr:row>
      <xdr:rowOff>914400</xdr:rowOff>
    </xdr:to>
    <xdr:pic>
      <xdr:nvPicPr>
        <xdr:cNvPr id="1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2134552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23</xdr:row>
      <xdr:rowOff>348244</xdr:rowOff>
    </xdr:from>
    <xdr:to>
      <xdr:col>3</xdr:col>
      <xdr:colOff>523042</xdr:colOff>
      <xdr:row>23</xdr:row>
      <xdr:rowOff>590550</xdr:rowOff>
    </xdr:to>
    <xdr:pic>
      <xdr:nvPicPr>
        <xdr:cNvPr id="14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169376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3</xdr:col>
      <xdr:colOff>795502</xdr:colOff>
      <xdr:row>24</xdr:row>
      <xdr:rowOff>914400</xdr:rowOff>
    </xdr:to>
    <xdr:pic>
      <xdr:nvPicPr>
        <xdr:cNvPr id="1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05175" y="22278975"/>
          <a:ext cx="79550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274975</xdr:colOff>
      <xdr:row>24</xdr:row>
      <xdr:rowOff>348244</xdr:rowOff>
    </xdr:from>
    <xdr:to>
      <xdr:col>3</xdr:col>
      <xdr:colOff>523042</xdr:colOff>
      <xdr:row>24</xdr:row>
      <xdr:rowOff>590550</xdr:rowOff>
    </xdr:to>
    <xdr:pic>
      <xdr:nvPicPr>
        <xdr:cNvPr id="14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785" t="43458" r="36704" b="39252"/>
        <a:stretch>
          <a:fillRect/>
        </a:stretch>
      </xdr:blipFill>
      <xdr:spPr bwMode="auto">
        <a:xfrm>
          <a:off x="3580150" y="22627219"/>
          <a:ext cx="248067" cy="2423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957600</xdr:colOff>
      <xdr:row>25</xdr:row>
      <xdr:rowOff>0</xdr:rowOff>
    </xdr:to>
    <xdr:pic>
      <xdr:nvPicPr>
        <xdr:cNvPr id="5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25000" contrast="70000"/>
        </a:blip>
        <a:srcRect l="13428" t="2813" r="13428" b="12261"/>
        <a:stretch>
          <a:fillRect/>
        </a:stretch>
      </xdr:blipFill>
      <xdr:spPr bwMode="auto">
        <a:xfrm>
          <a:off x="1304925" y="21193125"/>
          <a:ext cx="957600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952500</xdr:colOff>
      <xdr:row>24</xdr:row>
      <xdr:rowOff>2718</xdr:rowOff>
    </xdr:to>
    <xdr:pic>
      <xdr:nvPicPr>
        <xdr:cNvPr id="5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696" t="58789" r="44329" b="18262"/>
        <a:stretch>
          <a:fillRect/>
        </a:stretch>
      </xdr:blipFill>
      <xdr:spPr bwMode="auto">
        <a:xfrm>
          <a:off x="1304925" y="202692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3</xdr:row>
      <xdr:rowOff>2661</xdr:rowOff>
    </xdr:from>
    <xdr:to>
      <xdr:col>2</xdr:col>
      <xdr:colOff>0</xdr:colOff>
      <xdr:row>4</xdr:row>
      <xdr:rowOff>1779</xdr:rowOff>
    </xdr:to>
    <xdr:pic>
      <xdr:nvPicPr>
        <xdr:cNvPr id="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43061" t="22852" r="35538" b="51367"/>
        <a:stretch>
          <a:fillRect/>
        </a:stretch>
      </xdr:blipFill>
      <xdr:spPr bwMode="auto">
        <a:xfrm>
          <a:off x="1314450" y="1869561"/>
          <a:ext cx="952500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</xdr:row>
      <xdr:rowOff>2661</xdr:rowOff>
    </xdr:from>
    <xdr:to>
      <xdr:col>1</xdr:col>
      <xdr:colOff>952500</xdr:colOff>
      <xdr:row>7</xdr:row>
      <xdr:rowOff>924261</xdr:rowOff>
    </xdr:to>
    <xdr:pic>
      <xdr:nvPicPr>
        <xdr:cNvPr id="5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68378" r="50095" b="11947"/>
        <a:stretch>
          <a:fillRect/>
        </a:stretch>
      </xdr:blipFill>
      <xdr:spPr bwMode="auto">
        <a:xfrm>
          <a:off x="1304925" y="5593836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</xdr:row>
      <xdr:rowOff>2661</xdr:rowOff>
    </xdr:from>
    <xdr:to>
      <xdr:col>2</xdr:col>
      <xdr:colOff>0</xdr:colOff>
      <xdr:row>6</xdr:row>
      <xdr:rowOff>924261</xdr:rowOff>
    </xdr:to>
    <xdr:pic>
      <xdr:nvPicPr>
        <xdr:cNvPr id="5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04925" y="4660386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</xdr:row>
      <xdr:rowOff>2661</xdr:rowOff>
    </xdr:from>
    <xdr:to>
      <xdr:col>2</xdr:col>
      <xdr:colOff>0</xdr:colOff>
      <xdr:row>5</xdr:row>
      <xdr:rowOff>924261</xdr:rowOff>
    </xdr:to>
    <xdr:pic>
      <xdr:nvPicPr>
        <xdr:cNvPr id="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32891" t="24023" r="51953" b="59278"/>
        <a:stretch>
          <a:fillRect/>
        </a:stretch>
      </xdr:blipFill>
      <xdr:spPr bwMode="auto">
        <a:xfrm>
          <a:off x="1304925" y="3726936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4</xdr:row>
      <xdr:rowOff>2661</xdr:rowOff>
    </xdr:from>
    <xdr:to>
      <xdr:col>2</xdr:col>
      <xdr:colOff>0</xdr:colOff>
      <xdr:row>4</xdr:row>
      <xdr:rowOff>923925</xdr:rowOff>
    </xdr:to>
    <xdr:pic>
      <xdr:nvPicPr>
        <xdr:cNvPr id="6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6000"/>
        </a:blip>
        <a:srcRect l="34453" t="67773" r="52870" b="16901"/>
        <a:stretch>
          <a:fillRect/>
        </a:stretch>
      </xdr:blipFill>
      <xdr:spPr bwMode="auto">
        <a:xfrm>
          <a:off x="1314450" y="2793486"/>
          <a:ext cx="952500" cy="9212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</xdr:row>
      <xdr:rowOff>0</xdr:rowOff>
    </xdr:from>
    <xdr:to>
      <xdr:col>1</xdr:col>
      <xdr:colOff>958623</xdr:colOff>
      <xdr:row>3</xdr:row>
      <xdr:rowOff>136</xdr:rowOff>
    </xdr:to>
    <xdr:pic>
      <xdr:nvPicPr>
        <xdr:cNvPr id="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04926" y="94297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</xdr:row>
      <xdr:rowOff>1</xdr:rowOff>
    </xdr:from>
    <xdr:to>
      <xdr:col>1</xdr:col>
      <xdr:colOff>957600</xdr:colOff>
      <xdr:row>8</xdr:row>
      <xdr:rowOff>857251</xdr:rowOff>
    </xdr:to>
    <xdr:pic>
      <xdr:nvPicPr>
        <xdr:cNvPr id="6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04925" y="6524626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1295400</xdr:colOff>
      <xdr:row>11</xdr:row>
      <xdr:rowOff>0</xdr:rowOff>
    </xdr:from>
    <xdr:to>
      <xdr:col>1</xdr:col>
      <xdr:colOff>944989</xdr:colOff>
      <xdr:row>12</xdr:row>
      <xdr:rowOff>2717</xdr:rowOff>
    </xdr:to>
    <xdr:pic>
      <xdr:nvPicPr>
        <xdr:cNvPr id="6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295400" y="9191625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952500</xdr:colOff>
      <xdr:row>21</xdr:row>
      <xdr:rowOff>2717</xdr:rowOff>
    </xdr:to>
    <xdr:pic>
      <xdr:nvPicPr>
        <xdr:cNvPr id="6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9063" t="29590" r="77837" b="53906"/>
        <a:stretch>
          <a:fillRect/>
        </a:stretch>
      </xdr:blipFill>
      <xdr:spPr bwMode="auto">
        <a:xfrm>
          <a:off x="1304925" y="1749742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2718</xdr:rowOff>
    </xdr:to>
    <xdr:pic>
      <xdr:nvPicPr>
        <xdr:cNvPr id="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8537" t="58886" r="76213" b="22852"/>
        <a:stretch>
          <a:fillRect/>
        </a:stretch>
      </xdr:blipFill>
      <xdr:spPr bwMode="auto">
        <a:xfrm>
          <a:off x="1304925" y="18421350"/>
          <a:ext cx="962025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19</xdr:row>
      <xdr:rowOff>0</xdr:rowOff>
    </xdr:from>
    <xdr:to>
      <xdr:col>2</xdr:col>
      <xdr:colOff>0</xdr:colOff>
      <xdr:row>20</xdr:row>
      <xdr:rowOff>2718</xdr:rowOff>
    </xdr:to>
    <xdr:pic>
      <xdr:nvPicPr>
        <xdr:cNvPr id="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23543" t="40820" r="51992" b="29590"/>
        <a:stretch>
          <a:fillRect/>
        </a:stretch>
      </xdr:blipFill>
      <xdr:spPr bwMode="auto">
        <a:xfrm>
          <a:off x="1314450" y="16573500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18</xdr:row>
      <xdr:rowOff>0</xdr:rowOff>
    </xdr:from>
    <xdr:to>
      <xdr:col>2</xdr:col>
      <xdr:colOff>0</xdr:colOff>
      <xdr:row>19</xdr:row>
      <xdr:rowOff>2718</xdr:rowOff>
    </xdr:to>
    <xdr:pic>
      <xdr:nvPicPr>
        <xdr:cNvPr id="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2700" t="27246" r="46779" b="35840"/>
        <a:stretch>
          <a:fillRect/>
        </a:stretch>
      </xdr:blipFill>
      <xdr:spPr bwMode="auto">
        <a:xfrm>
          <a:off x="1314450" y="15649575"/>
          <a:ext cx="952500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952500</xdr:colOff>
      <xdr:row>18</xdr:row>
      <xdr:rowOff>2717</xdr:rowOff>
    </xdr:to>
    <xdr:pic>
      <xdr:nvPicPr>
        <xdr:cNvPr id="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21000" contrast="37000"/>
        </a:blip>
        <a:srcRect l="5435" r="3971"/>
        <a:stretch>
          <a:fillRect/>
        </a:stretch>
      </xdr:blipFill>
      <xdr:spPr bwMode="auto">
        <a:xfrm>
          <a:off x="1304925" y="14725650"/>
          <a:ext cx="952500" cy="921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1295401</xdr:colOff>
      <xdr:row>22</xdr:row>
      <xdr:rowOff>1</xdr:rowOff>
    </xdr:from>
    <xdr:to>
      <xdr:col>1</xdr:col>
      <xdr:colOff>952500</xdr:colOff>
      <xdr:row>23</xdr:row>
      <xdr:rowOff>137</xdr:rowOff>
    </xdr:to>
    <xdr:pic>
      <xdr:nvPicPr>
        <xdr:cNvPr id="6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21000" contrast="57000"/>
        </a:blip>
        <a:srcRect l="2512" t="10859" r="12435" b="5348"/>
        <a:stretch>
          <a:fillRect/>
        </a:stretch>
      </xdr:blipFill>
      <xdr:spPr bwMode="auto">
        <a:xfrm>
          <a:off x="1295401" y="19345276"/>
          <a:ext cx="962024" cy="91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</xdr:row>
      <xdr:rowOff>9526</xdr:rowOff>
    </xdr:from>
    <xdr:to>
      <xdr:col>1</xdr:col>
      <xdr:colOff>957600</xdr:colOff>
      <xdr:row>9</xdr:row>
      <xdr:rowOff>866776</xdr:rowOff>
    </xdr:to>
    <xdr:pic>
      <xdr:nvPicPr>
        <xdr:cNvPr id="7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/>
        </a:blip>
        <a:srcRect l="21406" t="43754" r="55259" b="31878"/>
        <a:stretch>
          <a:fillRect/>
        </a:stretch>
      </xdr:blipFill>
      <xdr:spPr bwMode="auto">
        <a:xfrm>
          <a:off x="1304925" y="7400926"/>
          <a:ext cx="957600" cy="857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954514</xdr:colOff>
      <xdr:row>11</xdr:row>
      <xdr:rowOff>2718</xdr:rowOff>
    </xdr:to>
    <xdr:pic>
      <xdr:nvPicPr>
        <xdr:cNvPr id="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41700" r="62266" b="33691"/>
        <a:stretch>
          <a:fillRect/>
        </a:stretch>
      </xdr:blipFill>
      <xdr:spPr bwMode="auto">
        <a:xfrm>
          <a:off x="1304925" y="8267700"/>
          <a:ext cx="954514" cy="921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9524</xdr:rowOff>
    </xdr:from>
    <xdr:to>
      <xdr:col>1</xdr:col>
      <xdr:colOff>952500</xdr:colOff>
      <xdr:row>14</xdr:row>
      <xdr:rowOff>2717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04925" y="11048999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</xdr:colOff>
      <xdr:row>14</xdr:row>
      <xdr:rowOff>0</xdr:rowOff>
    </xdr:from>
    <xdr:to>
      <xdr:col>2</xdr:col>
      <xdr:colOff>5100</xdr:colOff>
      <xdr:row>15</xdr:row>
      <xdr:rowOff>0</xdr:rowOff>
    </xdr:to>
    <xdr:pic>
      <xdr:nvPicPr>
        <xdr:cNvPr id="7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lum bright="10000"/>
        </a:blip>
        <a:srcRect l="18906" t="29024" r="52840" b="37251"/>
        <a:stretch>
          <a:fillRect/>
        </a:stretch>
      </xdr:blipFill>
      <xdr:spPr bwMode="auto">
        <a:xfrm>
          <a:off x="1314450" y="11963400"/>
          <a:ext cx="957600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</xdr:row>
      <xdr:rowOff>0</xdr:rowOff>
    </xdr:from>
    <xdr:to>
      <xdr:col>1</xdr:col>
      <xdr:colOff>952500</xdr:colOff>
      <xdr:row>17</xdr:row>
      <xdr:rowOff>2718</xdr:rowOff>
    </xdr:to>
    <xdr:pic>
      <xdr:nvPicPr>
        <xdr:cNvPr id="7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29000" contrast="55000"/>
        </a:blip>
        <a:srcRect r="6930"/>
        <a:stretch>
          <a:fillRect/>
        </a:stretch>
      </xdr:blipFill>
      <xdr:spPr bwMode="auto">
        <a:xfrm>
          <a:off x="1304926" y="13801725"/>
          <a:ext cx="952499" cy="921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12</xdr:row>
      <xdr:rowOff>9525</xdr:rowOff>
    </xdr:from>
    <xdr:to>
      <xdr:col>2</xdr:col>
      <xdr:colOff>0</xdr:colOff>
      <xdr:row>13</xdr:row>
      <xdr:rowOff>2718</xdr:rowOff>
    </xdr:to>
    <xdr:pic>
      <xdr:nvPicPr>
        <xdr:cNvPr id="7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7344" t="67897" r="65623" b="11502"/>
        <a:stretch>
          <a:fillRect/>
        </a:stretch>
      </xdr:blipFill>
      <xdr:spPr bwMode="auto">
        <a:xfrm>
          <a:off x="1314450" y="10125075"/>
          <a:ext cx="952500" cy="912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957600</xdr:colOff>
      <xdr:row>16</xdr:row>
      <xdr:rowOff>3873</xdr:rowOff>
    </xdr:to>
    <xdr:pic>
      <xdr:nvPicPr>
        <xdr:cNvPr id="7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4446" t="31304" r="69140" b="48926"/>
        <a:stretch>
          <a:fillRect/>
        </a:stretch>
      </xdr:blipFill>
      <xdr:spPr bwMode="auto">
        <a:xfrm>
          <a:off x="1304925" y="12877800"/>
          <a:ext cx="957600" cy="9227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</xdr:row>
      <xdr:rowOff>9525</xdr:rowOff>
    </xdr:from>
    <xdr:to>
      <xdr:col>1</xdr:col>
      <xdr:colOff>958623</xdr:colOff>
      <xdr:row>2</xdr:row>
      <xdr:rowOff>3600</xdr:rowOff>
    </xdr:to>
    <xdr:pic>
      <xdr:nvPicPr>
        <xdr:cNvPr id="7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41953" t="38086" r="39609" b="39844"/>
        <a:stretch>
          <a:fillRect/>
        </a:stretch>
      </xdr:blipFill>
      <xdr:spPr bwMode="auto">
        <a:xfrm>
          <a:off x="1304926" y="9525"/>
          <a:ext cx="958622" cy="9180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0</xdr:row>
      <xdr:rowOff>933449</xdr:rowOff>
    </xdr:from>
    <xdr:to>
      <xdr:col>3</xdr:col>
      <xdr:colOff>811382</xdr:colOff>
      <xdr:row>1</xdr:row>
      <xdr:rowOff>914399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571875" y="933449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</xdr:row>
      <xdr:rowOff>347824</xdr:rowOff>
    </xdr:from>
    <xdr:to>
      <xdr:col>3</xdr:col>
      <xdr:colOff>523875</xdr:colOff>
      <xdr:row>1</xdr:row>
      <xdr:rowOff>595006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281274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9525</xdr:colOff>
      <xdr:row>2</xdr:row>
      <xdr:rowOff>9524</xdr:rowOff>
    </xdr:from>
    <xdr:to>
      <xdr:col>4</xdr:col>
      <xdr:colOff>11282</xdr:colOff>
      <xdr:row>2</xdr:row>
      <xdr:rowOff>923924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81400" y="1866899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298155</xdr:colOff>
      <xdr:row>2</xdr:row>
      <xdr:rowOff>347824</xdr:rowOff>
    </xdr:from>
    <xdr:to>
      <xdr:col>3</xdr:col>
      <xdr:colOff>533400</xdr:colOff>
      <xdr:row>2</xdr:row>
      <xdr:rowOff>595006</xdr:rowOff>
    </xdr:to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70030" y="2205199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4</xdr:col>
      <xdr:colOff>1757</xdr:colOff>
      <xdr:row>3</xdr:row>
      <xdr:rowOff>914400</xdr:rowOff>
    </xdr:to>
    <xdr:pic>
      <xdr:nvPicPr>
        <xdr:cNvPr id="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27813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3</xdr:row>
      <xdr:rowOff>347825</xdr:rowOff>
    </xdr:from>
    <xdr:to>
      <xdr:col>3</xdr:col>
      <xdr:colOff>523875</xdr:colOff>
      <xdr:row>3</xdr:row>
      <xdr:rowOff>595007</xdr:rowOff>
    </xdr:to>
    <xdr:pic>
      <xdr:nvPicPr>
        <xdr:cNvPr id="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31291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4</xdr:col>
      <xdr:colOff>1757</xdr:colOff>
      <xdr:row>4</xdr:row>
      <xdr:rowOff>914400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37052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4</xdr:row>
      <xdr:rowOff>347825</xdr:rowOff>
    </xdr:from>
    <xdr:to>
      <xdr:col>3</xdr:col>
      <xdr:colOff>523875</xdr:colOff>
      <xdr:row>4</xdr:row>
      <xdr:rowOff>595007</xdr:rowOff>
    </xdr:to>
    <xdr:pic>
      <xdr:nvPicPr>
        <xdr:cNvPr id="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40530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5</xdr:row>
      <xdr:rowOff>0</xdr:rowOff>
    </xdr:from>
    <xdr:to>
      <xdr:col>4</xdr:col>
      <xdr:colOff>1757</xdr:colOff>
      <xdr:row>5</xdr:row>
      <xdr:rowOff>914400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46386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5</xdr:row>
      <xdr:rowOff>347825</xdr:rowOff>
    </xdr:from>
    <xdr:to>
      <xdr:col>3</xdr:col>
      <xdr:colOff>523875</xdr:colOff>
      <xdr:row>5</xdr:row>
      <xdr:rowOff>595007</xdr:rowOff>
    </xdr:to>
    <xdr:pic>
      <xdr:nvPicPr>
        <xdr:cNvPr id="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49865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4</xdr:col>
      <xdr:colOff>1757</xdr:colOff>
      <xdr:row>6</xdr:row>
      <xdr:rowOff>914400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55721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6</xdr:row>
      <xdr:rowOff>347825</xdr:rowOff>
    </xdr:from>
    <xdr:to>
      <xdr:col>3</xdr:col>
      <xdr:colOff>523875</xdr:colOff>
      <xdr:row>6</xdr:row>
      <xdr:rowOff>595007</xdr:rowOff>
    </xdr:to>
    <xdr:pic>
      <xdr:nvPicPr>
        <xdr:cNvPr id="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59199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7</xdr:row>
      <xdr:rowOff>0</xdr:rowOff>
    </xdr:from>
    <xdr:to>
      <xdr:col>4</xdr:col>
      <xdr:colOff>1757</xdr:colOff>
      <xdr:row>7</xdr:row>
      <xdr:rowOff>914400</xdr:rowOff>
    </xdr:to>
    <xdr:pic>
      <xdr:nvPicPr>
        <xdr:cNvPr id="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65055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7</xdr:row>
      <xdr:rowOff>347825</xdr:rowOff>
    </xdr:from>
    <xdr:to>
      <xdr:col>3</xdr:col>
      <xdr:colOff>523875</xdr:colOff>
      <xdr:row>7</xdr:row>
      <xdr:rowOff>595007</xdr:rowOff>
    </xdr:to>
    <xdr:pic>
      <xdr:nvPicPr>
        <xdr:cNvPr id="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68534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1757</xdr:colOff>
      <xdr:row>8</xdr:row>
      <xdr:rowOff>914400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74390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8</xdr:row>
      <xdr:rowOff>347825</xdr:rowOff>
    </xdr:from>
    <xdr:to>
      <xdr:col>3</xdr:col>
      <xdr:colOff>523875</xdr:colOff>
      <xdr:row>8</xdr:row>
      <xdr:rowOff>595007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77868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1757</xdr:colOff>
      <xdr:row>9</xdr:row>
      <xdr:rowOff>914400</xdr:rowOff>
    </xdr:to>
    <xdr:pic>
      <xdr:nvPicPr>
        <xdr:cNvPr id="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83534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9</xdr:row>
      <xdr:rowOff>347825</xdr:rowOff>
    </xdr:from>
    <xdr:to>
      <xdr:col>3</xdr:col>
      <xdr:colOff>523875</xdr:colOff>
      <xdr:row>9</xdr:row>
      <xdr:rowOff>595007</xdr:rowOff>
    </xdr:to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87012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1757</xdr:colOff>
      <xdr:row>10</xdr:row>
      <xdr:rowOff>914400</xdr:rowOff>
    </xdr:to>
    <xdr:pic>
      <xdr:nvPicPr>
        <xdr:cNvPr id="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92773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10</xdr:row>
      <xdr:rowOff>347825</xdr:rowOff>
    </xdr:from>
    <xdr:to>
      <xdr:col>3</xdr:col>
      <xdr:colOff>523875</xdr:colOff>
      <xdr:row>10</xdr:row>
      <xdr:rowOff>595007</xdr:rowOff>
    </xdr:to>
    <xdr:pic>
      <xdr:nvPicPr>
        <xdr:cNvPr id="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96251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1757</xdr:colOff>
      <xdr:row>11</xdr:row>
      <xdr:rowOff>914400</xdr:rowOff>
    </xdr:to>
    <xdr:pic>
      <xdr:nvPicPr>
        <xdr:cNvPr id="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02012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11</xdr:row>
      <xdr:rowOff>347825</xdr:rowOff>
    </xdr:from>
    <xdr:to>
      <xdr:col>3</xdr:col>
      <xdr:colOff>523875</xdr:colOff>
      <xdr:row>11</xdr:row>
      <xdr:rowOff>595007</xdr:rowOff>
    </xdr:to>
    <xdr:pic>
      <xdr:nvPicPr>
        <xdr:cNvPr id="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05491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12</xdr:row>
      <xdr:rowOff>0</xdr:rowOff>
    </xdr:from>
    <xdr:to>
      <xdr:col>4</xdr:col>
      <xdr:colOff>1757</xdr:colOff>
      <xdr:row>12</xdr:row>
      <xdr:rowOff>914400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11252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12</xdr:row>
      <xdr:rowOff>347825</xdr:rowOff>
    </xdr:from>
    <xdr:to>
      <xdr:col>3</xdr:col>
      <xdr:colOff>523875</xdr:colOff>
      <xdr:row>12</xdr:row>
      <xdr:rowOff>595007</xdr:rowOff>
    </xdr:to>
    <xdr:pic>
      <xdr:nvPicPr>
        <xdr:cNvPr id="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14730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1757</xdr:colOff>
      <xdr:row>13</xdr:row>
      <xdr:rowOff>914400</xdr:rowOff>
    </xdr:to>
    <xdr:pic>
      <xdr:nvPicPr>
        <xdr:cNvPr id="8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20491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13</xdr:row>
      <xdr:rowOff>347825</xdr:rowOff>
    </xdr:from>
    <xdr:to>
      <xdr:col>3</xdr:col>
      <xdr:colOff>523875</xdr:colOff>
      <xdr:row>13</xdr:row>
      <xdr:rowOff>595007</xdr:rowOff>
    </xdr:to>
    <xdr:pic>
      <xdr:nvPicPr>
        <xdr:cNvPr id="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23969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1757</xdr:colOff>
      <xdr:row>15</xdr:row>
      <xdr:rowOff>0</xdr:rowOff>
    </xdr:to>
    <xdr:pic>
      <xdr:nvPicPr>
        <xdr:cNvPr id="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29730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14</xdr:row>
      <xdr:rowOff>347825</xdr:rowOff>
    </xdr:from>
    <xdr:to>
      <xdr:col>3</xdr:col>
      <xdr:colOff>523875</xdr:colOff>
      <xdr:row>14</xdr:row>
      <xdr:rowOff>595007</xdr:rowOff>
    </xdr:to>
    <xdr:pic>
      <xdr:nvPicPr>
        <xdr:cNvPr id="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33208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1757</xdr:colOff>
      <xdr:row>15</xdr:row>
      <xdr:rowOff>914400</xdr:rowOff>
    </xdr:to>
    <xdr:pic>
      <xdr:nvPicPr>
        <xdr:cNvPr id="8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38874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15</xdr:row>
      <xdr:rowOff>347825</xdr:rowOff>
    </xdr:from>
    <xdr:to>
      <xdr:col>3</xdr:col>
      <xdr:colOff>523875</xdr:colOff>
      <xdr:row>15</xdr:row>
      <xdr:rowOff>595007</xdr:rowOff>
    </xdr:to>
    <xdr:pic>
      <xdr:nvPicPr>
        <xdr:cNvPr id="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42352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1757</xdr:colOff>
      <xdr:row>16</xdr:row>
      <xdr:rowOff>914400</xdr:rowOff>
    </xdr:to>
    <xdr:pic>
      <xdr:nvPicPr>
        <xdr:cNvPr id="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48113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16</xdr:row>
      <xdr:rowOff>347825</xdr:rowOff>
    </xdr:from>
    <xdr:to>
      <xdr:col>3</xdr:col>
      <xdr:colOff>523875</xdr:colOff>
      <xdr:row>16</xdr:row>
      <xdr:rowOff>595007</xdr:rowOff>
    </xdr:to>
    <xdr:pic>
      <xdr:nvPicPr>
        <xdr:cNvPr id="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51592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1757</xdr:colOff>
      <xdr:row>17</xdr:row>
      <xdr:rowOff>914400</xdr:rowOff>
    </xdr:to>
    <xdr:pic>
      <xdr:nvPicPr>
        <xdr:cNvPr id="8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57353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17</xdr:row>
      <xdr:rowOff>347825</xdr:rowOff>
    </xdr:from>
    <xdr:to>
      <xdr:col>3</xdr:col>
      <xdr:colOff>523875</xdr:colOff>
      <xdr:row>17</xdr:row>
      <xdr:rowOff>595007</xdr:rowOff>
    </xdr:to>
    <xdr:pic>
      <xdr:nvPicPr>
        <xdr:cNvPr id="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60831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1757</xdr:colOff>
      <xdr:row>18</xdr:row>
      <xdr:rowOff>914400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66592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18</xdr:row>
      <xdr:rowOff>347825</xdr:rowOff>
    </xdr:from>
    <xdr:to>
      <xdr:col>3</xdr:col>
      <xdr:colOff>523875</xdr:colOff>
      <xdr:row>18</xdr:row>
      <xdr:rowOff>595007</xdr:rowOff>
    </xdr:to>
    <xdr:pic>
      <xdr:nvPicPr>
        <xdr:cNvPr id="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70070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1757</xdr:colOff>
      <xdr:row>19</xdr:row>
      <xdr:rowOff>914400</xdr:rowOff>
    </xdr:to>
    <xdr:pic>
      <xdr:nvPicPr>
        <xdr:cNvPr id="9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75831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19</xdr:row>
      <xdr:rowOff>347825</xdr:rowOff>
    </xdr:from>
    <xdr:to>
      <xdr:col>3</xdr:col>
      <xdr:colOff>523875</xdr:colOff>
      <xdr:row>19</xdr:row>
      <xdr:rowOff>595007</xdr:rowOff>
    </xdr:to>
    <xdr:pic>
      <xdr:nvPicPr>
        <xdr:cNvPr id="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79309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1757</xdr:colOff>
      <xdr:row>20</xdr:row>
      <xdr:rowOff>914400</xdr:rowOff>
    </xdr:to>
    <xdr:pic>
      <xdr:nvPicPr>
        <xdr:cNvPr id="9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85070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20</xdr:row>
      <xdr:rowOff>347825</xdr:rowOff>
    </xdr:from>
    <xdr:to>
      <xdr:col>3</xdr:col>
      <xdr:colOff>523875</xdr:colOff>
      <xdr:row>20</xdr:row>
      <xdr:rowOff>595007</xdr:rowOff>
    </xdr:to>
    <xdr:pic>
      <xdr:nvPicPr>
        <xdr:cNvPr id="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88549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1757</xdr:colOff>
      <xdr:row>21</xdr:row>
      <xdr:rowOff>914400</xdr:rowOff>
    </xdr:to>
    <xdr:pic>
      <xdr:nvPicPr>
        <xdr:cNvPr id="9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1943100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21</xdr:row>
      <xdr:rowOff>347825</xdr:rowOff>
    </xdr:from>
    <xdr:to>
      <xdr:col>3</xdr:col>
      <xdr:colOff>523875</xdr:colOff>
      <xdr:row>21</xdr:row>
      <xdr:rowOff>595007</xdr:rowOff>
    </xdr:to>
    <xdr:pic>
      <xdr:nvPicPr>
        <xdr:cNvPr id="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1977882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1757</xdr:colOff>
      <xdr:row>22</xdr:row>
      <xdr:rowOff>914400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2035492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22</xdr:row>
      <xdr:rowOff>347825</xdr:rowOff>
    </xdr:from>
    <xdr:to>
      <xdr:col>3</xdr:col>
      <xdr:colOff>523875</xdr:colOff>
      <xdr:row>22</xdr:row>
      <xdr:rowOff>595007</xdr:rowOff>
    </xdr:to>
    <xdr:pic>
      <xdr:nvPicPr>
        <xdr:cNvPr id="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2070275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1757</xdr:colOff>
      <xdr:row>23</xdr:row>
      <xdr:rowOff>914400</xdr:rowOff>
    </xdr:to>
    <xdr:pic>
      <xdr:nvPicPr>
        <xdr:cNvPr id="1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21278850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23</xdr:row>
      <xdr:rowOff>347825</xdr:rowOff>
    </xdr:from>
    <xdr:to>
      <xdr:col>3</xdr:col>
      <xdr:colOff>523875</xdr:colOff>
      <xdr:row>23</xdr:row>
      <xdr:rowOff>595007</xdr:rowOff>
    </xdr:to>
    <xdr:pic>
      <xdr:nvPicPr>
        <xdr:cNvPr id="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21626675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1757</xdr:colOff>
      <xdr:row>24</xdr:row>
      <xdr:rowOff>914400</xdr:rowOff>
    </xdr:to>
    <xdr:pic>
      <xdr:nvPicPr>
        <xdr:cNvPr id="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571875" y="22202775"/>
          <a:ext cx="811382" cy="914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288630</xdr:colOff>
      <xdr:row>24</xdr:row>
      <xdr:rowOff>347825</xdr:rowOff>
    </xdr:from>
    <xdr:to>
      <xdr:col>3</xdr:col>
      <xdr:colOff>523875</xdr:colOff>
      <xdr:row>24</xdr:row>
      <xdr:rowOff>595007</xdr:rowOff>
    </xdr:to>
    <xdr:pic>
      <xdr:nvPicPr>
        <xdr:cNvPr id="1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36132" t="59903" r="37405" b="23457"/>
        <a:stretch>
          <a:fillRect/>
        </a:stretch>
      </xdr:blipFill>
      <xdr:spPr bwMode="auto">
        <a:xfrm>
          <a:off x="3860505" y="22550600"/>
          <a:ext cx="235245" cy="2471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63634</xdr:colOff>
      <xdr:row>11</xdr:row>
      <xdr:rowOff>69637</xdr:rowOff>
    </xdr:from>
    <xdr:to>
      <xdr:col>3</xdr:col>
      <xdr:colOff>1040</xdr:colOff>
      <xdr:row>15</xdr:row>
      <xdr:rowOff>2436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8373" b="2135"/>
        <a:stretch>
          <a:fillRect/>
        </a:stretch>
      </xdr:blipFill>
      <xdr:spPr bwMode="auto">
        <a:xfrm>
          <a:off x="485455" y="2110708"/>
          <a:ext cx="685799" cy="6507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23</xdr:col>
      <xdr:colOff>313764</xdr:colOff>
      <xdr:row>3</xdr:row>
      <xdr:rowOff>22410</xdr:rowOff>
    </xdr:from>
    <xdr:to>
      <xdr:col>26</xdr:col>
      <xdr:colOff>156883</xdr:colOff>
      <xdr:row>10</xdr:row>
      <xdr:rowOff>0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51193" t="38770" r="25031" b="23529"/>
        <a:stretch>
          <a:fillRect/>
        </a:stretch>
      </xdr:blipFill>
      <xdr:spPr bwMode="auto">
        <a:xfrm>
          <a:off x="9569823" y="493057"/>
          <a:ext cx="997325" cy="1232649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32</xdr:col>
      <xdr:colOff>56030</xdr:colOff>
      <xdr:row>3</xdr:row>
      <xdr:rowOff>22409</xdr:rowOff>
    </xdr:from>
    <xdr:to>
      <xdr:col>34</xdr:col>
      <xdr:colOff>134348</xdr:colOff>
      <xdr:row>9</xdr:row>
      <xdr:rowOff>177844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 l="50519" t="25133" r="25031" b="37166"/>
        <a:stretch>
          <a:fillRect/>
        </a:stretch>
      </xdr:blipFill>
      <xdr:spPr bwMode="auto">
        <a:xfrm>
          <a:off x="11698942" y="493056"/>
          <a:ext cx="997200" cy="12312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26</xdr:col>
      <xdr:colOff>228596</xdr:colOff>
      <xdr:row>3</xdr:row>
      <xdr:rowOff>22412</xdr:rowOff>
    </xdr:from>
    <xdr:to>
      <xdr:col>31</xdr:col>
      <xdr:colOff>150032</xdr:colOff>
      <xdr:row>9</xdr:row>
      <xdr:rowOff>177847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638861" y="493059"/>
          <a:ext cx="997200" cy="123120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2</xdr:row>
      <xdr:rowOff>47625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6429375" cy="11620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N412"/>
  <sheetViews>
    <sheetView topLeftCell="A19" zoomScale="70" zoomScaleNormal="70" workbookViewId="0">
      <selection activeCell="L4" sqref="L4"/>
    </sheetView>
  </sheetViews>
  <sheetFormatPr defaultRowHeight="14.25"/>
  <cols>
    <col min="1" max="1" width="29.875" bestFit="1" customWidth="1"/>
    <col min="2" max="2" width="3.875" customWidth="1"/>
    <col min="3" max="3" width="4" customWidth="1"/>
    <col min="4" max="4" width="17.125" customWidth="1"/>
    <col min="5" max="5" width="12.75" customWidth="1"/>
    <col min="6" max="6" width="17.125" customWidth="1"/>
    <col min="7" max="7" width="11" customWidth="1"/>
    <col min="8" max="8" width="1.875" customWidth="1"/>
    <col min="9" max="9" width="3.5" style="17" customWidth="1"/>
    <col min="10" max="10" width="1.25" customWidth="1"/>
    <col min="11" max="11" width="17.125" customWidth="1"/>
    <col min="12" max="12" width="27.125" customWidth="1"/>
    <col min="13" max="13" width="17.125" customWidth="1"/>
    <col min="14" max="14" width="25.75" customWidth="1"/>
    <col min="15" max="15" width="17.125" customWidth="1"/>
    <col min="16" max="16" width="21.375" customWidth="1"/>
    <col min="17" max="17" width="17.125" customWidth="1"/>
    <col min="18" max="18" width="25" customWidth="1"/>
    <col min="19" max="19" width="17.125" customWidth="1"/>
    <col min="20" max="20" width="12.625" customWidth="1"/>
    <col min="21" max="21" width="10.125" customWidth="1"/>
    <col min="22" max="22" width="3.5" style="17" customWidth="1"/>
    <col min="23" max="23" width="2.125" customWidth="1"/>
    <col min="24" max="24" width="79.875" customWidth="1"/>
    <col min="25" max="25" width="80" customWidth="1"/>
    <col min="26" max="26" width="79.125" customWidth="1"/>
    <col min="27" max="27" width="49.125" customWidth="1"/>
    <col min="28" max="28" width="3.5" style="17" customWidth="1"/>
    <col min="29" max="29" width="2.875" customWidth="1"/>
    <col min="30" max="30" width="78.75" customWidth="1"/>
    <col min="32" max="32" width="29.75" customWidth="1"/>
    <col min="33" max="33" width="11.625" customWidth="1"/>
    <col min="34" max="34" width="2.125" customWidth="1"/>
    <col min="35" max="35" width="3.5" style="17" customWidth="1"/>
    <col min="36" max="36" width="2.625" customWidth="1"/>
    <col min="37" max="37" width="78.75" customWidth="1"/>
    <col min="38" max="39" width="15" customWidth="1"/>
  </cols>
  <sheetData>
    <row r="1" spans="1:40" ht="15">
      <c r="K1" s="29" t="s">
        <v>487</v>
      </c>
      <c r="L1" s="33" t="s">
        <v>487</v>
      </c>
      <c r="M1" s="29" t="s">
        <v>487</v>
      </c>
      <c r="N1" s="29" t="s">
        <v>487</v>
      </c>
      <c r="O1" s="29" t="s">
        <v>487</v>
      </c>
      <c r="P1" s="29" t="s">
        <v>487</v>
      </c>
      <c r="Q1" s="29" t="s">
        <v>487</v>
      </c>
      <c r="R1" s="29" t="s">
        <v>487</v>
      </c>
      <c r="S1" s="29" t="s">
        <v>487</v>
      </c>
      <c r="T1" s="29" t="s">
        <v>487</v>
      </c>
      <c r="X1" s="29" t="s">
        <v>487</v>
      </c>
      <c r="Y1" s="29" t="s">
        <v>487</v>
      </c>
      <c r="Z1" s="29" t="s">
        <v>487</v>
      </c>
      <c r="AA1" s="29" t="s">
        <v>487</v>
      </c>
      <c r="AD1" t="s">
        <v>488</v>
      </c>
      <c r="AE1" s="27" t="s">
        <v>486</v>
      </c>
      <c r="AF1" s="29" t="s">
        <v>487</v>
      </c>
      <c r="AG1" s="34" t="s">
        <v>486</v>
      </c>
      <c r="AK1" s="29" t="s">
        <v>487</v>
      </c>
      <c r="AL1" s="35" t="s">
        <v>487</v>
      </c>
      <c r="AM1" s="29" t="s">
        <v>487</v>
      </c>
      <c r="AN1" s="27" t="s">
        <v>486</v>
      </c>
    </row>
    <row r="2" spans="1:40" ht="72.75" customHeight="1">
      <c r="A2" s="1"/>
      <c r="B2" s="2"/>
      <c r="C2" s="2"/>
      <c r="D2" s="29" t="s">
        <v>487</v>
      </c>
      <c r="E2" s="23" t="s">
        <v>447</v>
      </c>
      <c r="F2" s="29" t="s">
        <v>487</v>
      </c>
      <c r="G2" s="23" t="s">
        <v>447</v>
      </c>
      <c r="K2" t="s">
        <v>1</v>
      </c>
      <c r="L2" s="26" t="s">
        <v>507</v>
      </c>
      <c r="M2" t="s">
        <v>1</v>
      </c>
      <c r="N2" t="s">
        <v>382</v>
      </c>
      <c r="O2" t="s">
        <v>1</v>
      </c>
      <c r="P2" t="s">
        <v>497</v>
      </c>
      <c r="Q2" t="s">
        <v>1</v>
      </c>
      <c r="R2" t="s">
        <v>80</v>
      </c>
      <c r="S2" t="s">
        <v>1</v>
      </c>
      <c r="T2" t="s">
        <v>481</v>
      </c>
      <c r="X2" t="s">
        <v>1</v>
      </c>
      <c r="Y2" s="6" t="s">
        <v>72</v>
      </c>
      <c r="Z2" t="s">
        <v>1</v>
      </c>
      <c r="AA2" t="s">
        <v>81</v>
      </c>
      <c r="AD2" s="29" t="s">
        <v>487</v>
      </c>
      <c r="AE2" s="34" t="s">
        <v>486</v>
      </c>
      <c r="AF2" t="s">
        <v>81</v>
      </c>
      <c r="AG2" s="38" t="s">
        <v>90</v>
      </c>
      <c r="AK2" s="29" t="s">
        <v>488</v>
      </c>
      <c r="AL2" s="30" t="str">
        <f>IF(Лист30!$C$4=1,"NBR (бутадиеннитрильный каучук)","Силикон")</f>
        <v>Силикон</v>
      </c>
      <c r="AM2" t="s">
        <v>403</v>
      </c>
      <c r="AN2" t="s">
        <v>407</v>
      </c>
    </row>
    <row r="3" spans="1:40" ht="72.75" customHeight="1">
      <c r="A3" s="1" t="s">
        <v>0</v>
      </c>
      <c r="B3" s="2">
        <v>0</v>
      </c>
      <c r="C3" s="2">
        <v>1</v>
      </c>
      <c r="D3" t="s">
        <v>1</v>
      </c>
      <c r="F3" t="s">
        <v>1</v>
      </c>
      <c r="K3" s="4" t="s">
        <v>23</v>
      </c>
      <c r="L3" s="26" t="s">
        <v>453</v>
      </c>
      <c r="M3" s="4" t="s">
        <v>23</v>
      </c>
      <c r="N3" t="s">
        <v>382</v>
      </c>
      <c r="O3" s="4" t="s">
        <v>23</v>
      </c>
      <c r="P3" t="s">
        <v>497</v>
      </c>
      <c r="Q3" s="4" t="s">
        <v>23</v>
      </c>
      <c r="R3" t="s">
        <v>80</v>
      </c>
      <c r="S3" s="4" t="s">
        <v>23</v>
      </c>
      <c r="T3" t="s">
        <v>481</v>
      </c>
      <c r="X3" t="s">
        <v>1</v>
      </c>
      <c r="Y3" s="6" t="s">
        <v>73</v>
      </c>
      <c r="Z3" t="s">
        <v>1</v>
      </c>
      <c r="AA3" t="s">
        <v>82</v>
      </c>
      <c r="AD3" s="6" t="s">
        <v>72</v>
      </c>
      <c r="AE3" t="s">
        <v>41</v>
      </c>
      <c r="AF3" t="s">
        <v>82</v>
      </c>
      <c r="AG3" s="38" t="s">
        <v>91</v>
      </c>
      <c r="AK3" s="6" t="s">
        <v>72</v>
      </c>
      <c r="AL3" s="30" t="str">
        <f>IF(Лист30!$C$4=1,"NBR (бутадиеннитрильный каучук)","Силикон")</f>
        <v>Силикон</v>
      </c>
      <c r="AM3" t="s">
        <v>404</v>
      </c>
      <c r="AN3" t="s">
        <v>408</v>
      </c>
    </row>
    <row r="4" spans="1:40" ht="72" customHeight="1">
      <c r="A4" s="1" t="s">
        <v>2</v>
      </c>
      <c r="B4" s="2">
        <v>0</v>
      </c>
      <c r="C4" s="2">
        <v>2</v>
      </c>
      <c r="D4" s="4" t="s">
        <v>23</v>
      </c>
      <c r="F4" s="4" t="s">
        <v>23</v>
      </c>
      <c r="K4" s="4" t="s">
        <v>24</v>
      </c>
      <c r="L4" s="26" t="s">
        <v>454</v>
      </c>
      <c r="M4" s="4" t="s">
        <v>24</v>
      </c>
      <c r="N4" t="s">
        <v>382</v>
      </c>
      <c r="O4" s="4" t="s">
        <v>24</v>
      </c>
      <c r="P4" t="s">
        <v>497</v>
      </c>
      <c r="Q4" s="4" t="s">
        <v>24</v>
      </c>
      <c r="R4" t="s">
        <v>80</v>
      </c>
      <c r="S4" s="4" t="s">
        <v>24</v>
      </c>
      <c r="T4" t="s">
        <v>481</v>
      </c>
      <c r="X4" t="s">
        <v>1</v>
      </c>
      <c r="Y4" s="6" t="s">
        <v>74</v>
      </c>
      <c r="Z4" t="s">
        <v>1</v>
      </c>
      <c r="AA4" t="s">
        <v>83</v>
      </c>
      <c r="AD4" s="6" t="s">
        <v>73</v>
      </c>
      <c r="AE4" t="s">
        <v>42</v>
      </c>
      <c r="AF4" t="s">
        <v>83</v>
      </c>
      <c r="AG4" s="38" t="s">
        <v>92</v>
      </c>
      <c r="AK4" s="6" t="s">
        <v>73</v>
      </c>
      <c r="AL4" s="30" t="str">
        <f>IF(Лист30!$C$4=1,"NBR (бутадиеннитрильный каучук)","Силикон")</f>
        <v>Силикон</v>
      </c>
      <c r="AM4" t="s">
        <v>405</v>
      </c>
      <c r="AN4" t="s">
        <v>409</v>
      </c>
    </row>
    <row r="5" spans="1:40" ht="72" customHeight="1">
      <c r="A5" s="1" t="s">
        <v>3</v>
      </c>
      <c r="B5" s="2">
        <v>0</v>
      </c>
      <c r="C5" s="2">
        <v>3</v>
      </c>
      <c r="D5" s="4" t="s">
        <v>24</v>
      </c>
      <c r="F5" s="4" t="s">
        <v>24</v>
      </c>
      <c r="K5" s="4" t="s">
        <v>25</v>
      </c>
      <c r="L5" s="26" t="s">
        <v>455</v>
      </c>
      <c r="M5" s="4" t="s">
        <v>25</v>
      </c>
      <c r="N5" t="s">
        <v>382</v>
      </c>
      <c r="O5" s="4" t="s">
        <v>25</v>
      </c>
      <c r="P5" t="s">
        <v>497</v>
      </c>
      <c r="Q5" s="4" t="s">
        <v>25</v>
      </c>
      <c r="R5" t="s">
        <v>80</v>
      </c>
      <c r="S5" s="4" t="s">
        <v>25</v>
      </c>
      <c r="T5" t="s">
        <v>481</v>
      </c>
      <c r="X5" t="s">
        <v>1</v>
      </c>
      <c r="Y5" s="6" t="s">
        <v>75</v>
      </c>
      <c r="Z5" t="s">
        <v>1</v>
      </c>
      <c r="AA5" t="s">
        <v>84</v>
      </c>
      <c r="AD5" s="6" t="s">
        <v>74</v>
      </c>
      <c r="AE5" t="s">
        <v>43</v>
      </c>
      <c r="AF5" t="s">
        <v>84</v>
      </c>
      <c r="AG5" s="38" t="s">
        <v>93</v>
      </c>
      <c r="AK5" s="6" t="s">
        <v>74</v>
      </c>
      <c r="AL5" s="30" t="str">
        <f>IF(Лист30!$C$4=1,"NBR (бутадиеннитрильный каучук)","Силикон")</f>
        <v>Силикон</v>
      </c>
      <c r="AM5" s="30" t="s">
        <v>482</v>
      </c>
      <c r="AN5" t="s">
        <v>483</v>
      </c>
    </row>
    <row r="6" spans="1:40" ht="72" customHeight="1">
      <c r="A6" s="1" t="s">
        <v>4</v>
      </c>
      <c r="B6" s="2">
        <v>0</v>
      </c>
      <c r="C6" s="2">
        <v>5</v>
      </c>
      <c r="D6" s="4" t="s">
        <v>25</v>
      </c>
      <c r="F6" s="4" t="s">
        <v>25</v>
      </c>
      <c r="K6" s="4" t="s">
        <v>26</v>
      </c>
      <c r="L6" s="38">
        <v>10</v>
      </c>
      <c r="M6" s="4" t="s">
        <v>26</v>
      </c>
      <c r="N6" t="s">
        <v>382</v>
      </c>
      <c r="O6" s="4" t="s">
        <v>26</v>
      </c>
      <c r="P6" t="s">
        <v>497</v>
      </c>
      <c r="Q6" s="4" t="s">
        <v>26</v>
      </c>
      <c r="R6" t="s">
        <v>80</v>
      </c>
      <c r="S6" s="4" t="s">
        <v>26</v>
      </c>
      <c r="T6" t="s">
        <v>481</v>
      </c>
      <c r="X6" t="s">
        <v>1</v>
      </c>
      <c r="Y6" s="6" t="s">
        <v>76</v>
      </c>
      <c r="Z6" t="s">
        <v>1</v>
      </c>
      <c r="AA6" t="s">
        <v>85</v>
      </c>
      <c r="AD6" s="6" t="s">
        <v>75</v>
      </c>
      <c r="AE6" t="s">
        <v>44</v>
      </c>
      <c r="AF6" t="s">
        <v>85</v>
      </c>
      <c r="AG6" s="38" t="s">
        <v>94</v>
      </c>
      <c r="AK6" s="6" t="s">
        <v>75</v>
      </c>
      <c r="AL6" s="30" t="str">
        <f>IF(Лист30!$C$4=1,"NBR (бутадиеннитрильный каучук)","Силикон")</f>
        <v>Силикон</v>
      </c>
      <c r="AM6" s="11" t="s">
        <v>484</v>
      </c>
      <c r="AN6" t="s">
        <v>485</v>
      </c>
    </row>
    <row r="7" spans="1:40" ht="72" customHeight="1">
      <c r="A7" s="1" t="s">
        <v>5</v>
      </c>
      <c r="B7" s="2">
        <v>1</v>
      </c>
      <c r="C7" s="2">
        <v>0</v>
      </c>
      <c r="D7" s="4" t="s">
        <v>26</v>
      </c>
      <c r="F7" s="4" t="s">
        <v>26</v>
      </c>
      <c r="K7" s="4" t="s">
        <v>27</v>
      </c>
      <c r="L7" s="38">
        <v>12</v>
      </c>
      <c r="M7" s="4" t="s">
        <v>27</v>
      </c>
      <c r="N7" t="s">
        <v>382</v>
      </c>
      <c r="O7" s="4" t="s">
        <v>27</v>
      </c>
      <c r="P7" t="s">
        <v>497</v>
      </c>
      <c r="Q7" s="4" t="s">
        <v>27</v>
      </c>
      <c r="R7" t="s">
        <v>80</v>
      </c>
      <c r="S7" s="4" t="s">
        <v>27</v>
      </c>
      <c r="T7" t="s">
        <v>481</v>
      </c>
      <c r="X7" t="s">
        <v>1</v>
      </c>
      <c r="Y7" s="6" t="s">
        <v>77</v>
      </c>
      <c r="Z7" t="s">
        <v>1</v>
      </c>
      <c r="AA7" t="s">
        <v>86</v>
      </c>
      <c r="AD7" s="6" t="s">
        <v>76</v>
      </c>
      <c r="AE7" t="s">
        <v>45</v>
      </c>
      <c r="AF7" t="s">
        <v>86</v>
      </c>
      <c r="AG7" s="38" t="s">
        <v>95</v>
      </c>
      <c r="AK7" s="6" t="s">
        <v>76</v>
      </c>
      <c r="AL7" s="30" t="str">
        <f>IF(Лист30!$C$4=1,"NBR (бутадиеннитрильный каучук)","Силикон")</f>
        <v>Силикон</v>
      </c>
      <c r="AM7" s="14" t="s">
        <v>410</v>
      </c>
    </row>
    <row r="8" spans="1:40" ht="72" customHeight="1">
      <c r="A8" s="1" t="s">
        <v>6</v>
      </c>
      <c r="B8" s="2">
        <v>1</v>
      </c>
      <c r="C8" s="2">
        <v>2</v>
      </c>
      <c r="D8" s="4" t="s">
        <v>27</v>
      </c>
      <c r="F8" s="4" t="s">
        <v>27</v>
      </c>
      <c r="K8" s="4" t="s">
        <v>28</v>
      </c>
      <c r="L8" s="38">
        <v>15</v>
      </c>
      <c r="M8" s="4" t="s">
        <v>28</v>
      </c>
      <c r="N8" t="s">
        <v>382</v>
      </c>
      <c r="O8" s="4" t="s">
        <v>28</v>
      </c>
      <c r="P8" t="s">
        <v>497</v>
      </c>
      <c r="Q8" s="4" t="s">
        <v>28</v>
      </c>
      <c r="R8" t="s">
        <v>80</v>
      </c>
      <c r="S8" s="4" t="s">
        <v>28</v>
      </c>
      <c r="T8" t="s">
        <v>481</v>
      </c>
      <c r="X8" t="s">
        <v>1</v>
      </c>
      <c r="Y8" s="6" t="s">
        <v>78</v>
      </c>
      <c r="Z8" t="s">
        <v>1</v>
      </c>
      <c r="AA8" t="s">
        <v>87</v>
      </c>
      <c r="AD8" s="6" t="s">
        <v>77</v>
      </c>
      <c r="AE8" t="s">
        <v>46</v>
      </c>
      <c r="AF8" t="s">
        <v>87</v>
      </c>
      <c r="AG8" s="38" t="s">
        <v>96</v>
      </c>
      <c r="AK8" s="6" t="s">
        <v>77</v>
      </c>
      <c r="AL8" s="30" t="str">
        <f>IF(Лист30!$C$4=1,"NBR (бутадиеннитрильный каучук)","Силикон")</f>
        <v>Силикон</v>
      </c>
      <c r="AM8" s="31"/>
    </row>
    <row r="9" spans="1:40" ht="72" customHeight="1">
      <c r="A9" s="1" t="s">
        <v>7</v>
      </c>
      <c r="B9" s="2">
        <v>1</v>
      </c>
      <c r="C9" s="2">
        <v>5</v>
      </c>
      <c r="D9" s="4" t="s">
        <v>28</v>
      </c>
      <c r="F9" s="4" t="s">
        <v>28</v>
      </c>
      <c r="K9" s="4" t="s">
        <v>136</v>
      </c>
      <c r="L9" s="26" t="s">
        <v>456</v>
      </c>
      <c r="M9" s="4" t="s">
        <v>136</v>
      </c>
      <c r="N9" t="s">
        <v>382</v>
      </c>
      <c r="O9" s="4" t="s">
        <v>136</v>
      </c>
      <c r="P9" s="4" t="s">
        <v>387</v>
      </c>
      <c r="Q9" s="4" t="s">
        <v>136</v>
      </c>
      <c r="R9" t="s">
        <v>80</v>
      </c>
      <c r="S9" s="4" t="s">
        <v>136</v>
      </c>
      <c r="T9" s="29" t="s">
        <v>487</v>
      </c>
      <c r="X9" t="s">
        <v>1</v>
      </c>
      <c r="Y9" s="6" t="s">
        <v>66</v>
      </c>
      <c r="Z9" t="s">
        <v>1</v>
      </c>
      <c r="AA9" t="s">
        <v>88</v>
      </c>
      <c r="AD9" s="6" t="s">
        <v>78</v>
      </c>
      <c r="AE9" t="s">
        <v>47</v>
      </c>
      <c r="AF9" t="s">
        <v>88</v>
      </c>
      <c r="AG9" s="38" t="s">
        <v>97</v>
      </c>
      <c r="AK9" s="6" t="s">
        <v>78</v>
      </c>
      <c r="AL9" s="30" t="str">
        <f>IF(Лист30!$C$4=1,"NBR (бутадиеннитрильный каучук)","Силикон")</f>
        <v>Силикон</v>
      </c>
      <c r="AM9" s="31"/>
    </row>
    <row r="10" spans="1:40" ht="72" customHeight="1">
      <c r="A10" s="85" t="s">
        <v>8</v>
      </c>
      <c r="B10" s="2">
        <v>0</v>
      </c>
      <c r="C10" s="2">
        <v>8</v>
      </c>
      <c r="D10" s="4" t="s">
        <v>136</v>
      </c>
      <c r="F10" s="4" t="s">
        <v>136</v>
      </c>
      <c r="K10" s="4" t="s">
        <v>131</v>
      </c>
      <c r="L10" s="26" t="s">
        <v>456</v>
      </c>
      <c r="M10" s="4" t="s">
        <v>131</v>
      </c>
      <c r="N10" t="s">
        <v>382</v>
      </c>
      <c r="O10" s="4" t="s">
        <v>131</v>
      </c>
      <c r="P10" s="4" t="s">
        <v>387</v>
      </c>
      <c r="Q10" s="4" t="s">
        <v>131</v>
      </c>
      <c r="R10" t="s">
        <v>80</v>
      </c>
      <c r="S10" s="4" t="s">
        <v>131</v>
      </c>
      <c r="T10" s="29" t="s">
        <v>487</v>
      </c>
      <c r="X10" t="s">
        <v>1</v>
      </c>
      <c r="Y10" s="6" t="s">
        <v>60</v>
      </c>
      <c r="Z10" t="s">
        <v>1</v>
      </c>
      <c r="AA10" t="s">
        <v>89</v>
      </c>
      <c r="AD10" s="6" t="s">
        <v>66</v>
      </c>
      <c r="AE10" t="s">
        <v>48</v>
      </c>
      <c r="AF10" t="s">
        <v>89</v>
      </c>
      <c r="AG10" s="38" t="s">
        <v>98</v>
      </c>
      <c r="AK10" s="6" t="s">
        <v>66</v>
      </c>
      <c r="AL10" s="30" t="str">
        <f>IF(Лист30!$C$4=1,"NBR (бутадиеннитрильный каучук)","Силикон")</f>
        <v>Силикон</v>
      </c>
      <c r="AM10" s="31"/>
    </row>
    <row r="11" spans="1:40" ht="72" customHeight="1">
      <c r="A11" s="86"/>
      <c r="B11" s="2">
        <v>0</v>
      </c>
      <c r="C11" s="2">
        <v>8</v>
      </c>
      <c r="D11" s="4" t="s">
        <v>131</v>
      </c>
      <c r="F11" s="4" t="s">
        <v>131</v>
      </c>
      <c r="K11" s="4" t="s">
        <v>132</v>
      </c>
      <c r="L11" s="38">
        <v>26</v>
      </c>
      <c r="M11" s="4" t="s">
        <v>132</v>
      </c>
      <c r="N11" t="s">
        <v>382</v>
      </c>
      <c r="O11" s="4" t="s">
        <v>132</v>
      </c>
      <c r="P11" s="4" t="s">
        <v>387</v>
      </c>
      <c r="Q11" s="4" t="s">
        <v>132</v>
      </c>
      <c r="R11" t="s">
        <v>80</v>
      </c>
      <c r="S11" s="4" t="s">
        <v>132</v>
      </c>
      <c r="T11" s="29" t="s">
        <v>487</v>
      </c>
      <c r="X11" t="s">
        <v>1</v>
      </c>
      <c r="Y11" s="6" t="s">
        <v>61</v>
      </c>
      <c r="Z11" t="s">
        <v>1</v>
      </c>
      <c r="AA11" t="s">
        <v>148</v>
      </c>
      <c r="AD11" s="6" t="s">
        <v>60</v>
      </c>
      <c r="AE11" t="s">
        <v>49</v>
      </c>
      <c r="AF11" t="s">
        <v>148</v>
      </c>
      <c r="AG11" s="38" t="s">
        <v>99</v>
      </c>
      <c r="AK11" s="6" t="s">
        <v>60</v>
      </c>
      <c r="AL11" s="30" t="str">
        <f>IF(Лист30!$C$4=1,"NBR (бутадиеннитрильный каучук)","Силикон")</f>
        <v>Силикон</v>
      </c>
      <c r="AM11" s="31"/>
    </row>
    <row r="12" spans="1:40" ht="72" customHeight="1">
      <c r="A12" s="85" t="s">
        <v>9</v>
      </c>
      <c r="B12" s="2"/>
      <c r="C12" s="2"/>
      <c r="D12" s="4" t="s">
        <v>132</v>
      </c>
      <c r="F12" s="4" t="s">
        <v>132</v>
      </c>
      <c r="K12" s="4" t="s">
        <v>133</v>
      </c>
      <c r="L12" s="38">
        <v>26</v>
      </c>
      <c r="M12" s="4" t="s">
        <v>133</v>
      </c>
      <c r="N12" t="s">
        <v>382</v>
      </c>
      <c r="O12" s="4" t="s">
        <v>133</v>
      </c>
      <c r="P12" s="4" t="s">
        <v>387</v>
      </c>
      <c r="Q12" s="4" t="s">
        <v>133</v>
      </c>
      <c r="R12" t="s">
        <v>80</v>
      </c>
      <c r="S12" s="4" t="s">
        <v>133</v>
      </c>
      <c r="T12" s="29" t="s">
        <v>487</v>
      </c>
      <c r="X12" t="s">
        <v>1</v>
      </c>
      <c r="Y12" s="6" t="s">
        <v>65</v>
      </c>
      <c r="Z12" t="s">
        <v>1</v>
      </c>
      <c r="AA12" t="s">
        <v>149</v>
      </c>
      <c r="AD12" s="6" t="s">
        <v>61</v>
      </c>
      <c r="AE12" t="s">
        <v>50</v>
      </c>
      <c r="AF12" t="s">
        <v>149</v>
      </c>
      <c r="AG12" s="38" t="s">
        <v>100</v>
      </c>
      <c r="AK12" s="6" t="s">
        <v>61</v>
      </c>
      <c r="AL12" s="30" t="str">
        <f>IF(Лист30!$C$4=1,"NBR (бутадиеннитрильный каучук)","Силикон")</f>
        <v>Силикон</v>
      </c>
      <c r="AM12" s="31"/>
    </row>
    <row r="13" spans="1:40" ht="71.25" customHeight="1">
      <c r="A13" s="86"/>
      <c r="B13" s="2">
        <v>2</v>
      </c>
      <c r="C13" s="2">
        <v>6</v>
      </c>
      <c r="D13" s="4" t="s">
        <v>133</v>
      </c>
      <c r="F13" s="4" t="s">
        <v>133</v>
      </c>
      <c r="K13" s="4" t="s">
        <v>134</v>
      </c>
      <c r="L13" s="38">
        <v>27</v>
      </c>
      <c r="M13" s="4" t="s">
        <v>134</v>
      </c>
      <c r="N13" t="s">
        <v>382</v>
      </c>
      <c r="O13" s="4" t="s">
        <v>134</v>
      </c>
      <c r="P13" s="4" t="s">
        <v>387</v>
      </c>
      <c r="Q13" s="4" t="s">
        <v>134</v>
      </c>
      <c r="R13" t="s">
        <v>80</v>
      </c>
      <c r="S13" s="4" t="s">
        <v>134</v>
      </c>
      <c r="T13" s="29" t="s">
        <v>487</v>
      </c>
      <c r="X13" t="s">
        <v>1</v>
      </c>
      <c r="Y13" s="6" t="s">
        <v>68</v>
      </c>
      <c r="Z13" t="s">
        <v>1</v>
      </c>
      <c r="AA13" t="s">
        <v>147</v>
      </c>
      <c r="AD13" s="6" t="s">
        <v>65</v>
      </c>
      <c r="AE13" t="s">
        <v>51</v>
      </c>
      <c r="AF13" t="s">
        <v>147</v>
      </c>
      <c r="AG13" s="38" t="s">
        <v>101</v>
      </c>
      <c r="AK13" s="6" t="s">
        <v>65</v>
      </c>
      <c r="AL13" s="30" t="str">
        <f>IF(Лист30!$C$4=1,"NBR (бутадиеннитрильный каучук)","Силикон")</f>
        <v>Силикон</v>
      </c>
      <c r="AM13" s="31"/>
    </row>
    <row r="14" spans="1:40" ht="72" customHeight="1">
      <c r="A14" s="85" t="s">
        <v>10</v>
      </c>
      <c r="B14" s="2"/>
      <c r="C14" s="2"/>
      <c r="D14" s="4" t="s">
        <v>134</v>
      </c>
      <c r="F14" s="4" t="s">
        <v>134</v>
      </c>
      <c r="K14" s="4" t="s">
        <v>135</v>
      </c>
      <c r="L14" s="38">
        <v>27</v>
      </c>
      <c r="M14" s="4" t="s">
        <v>135</v>
      </c>
      <c r="N14" t="s">
        <v>382</v>
      </c>
      <c r="O14" s="4" t="s">
        <v>135</v>
      </c>
      <c r="P14" s="4" t="s">
        <v>387</v>
      </c>
      <c r="Q14" s="4" t="s">
        <v>135</v>
      </c>
      <c r="R14" t="s">
        <v>80</v>
      </c>
      <c r="S14" s="4" t="s">
        <v>135</v>
      </c>
      <c r="T14" s="29" t="s">
        <v>487</v>
      </c>
      <c r="X14" t="s">
        <v>1</v>
      </c>
      <c r="Y14" s="6" t="s">
        <v>67</v>
      </c>
      <c r="Z14" t="s">
        <v>1</v>
      </c>
      <c r="AA14" t="s">
        <v>150</v>
      </c>
      <c r="AD14" s="6" t="s">
        <v>68</v>
      </c>
      <c r="AE14" t="s">
        <v>52</v>
      </c>
      <c r="AF14" t="s">
        <v>150</v>
      </c>
      <c r="AG14" s="38" t="s">
        <v>102</v>
      </c>
      <c r="AK14" s="6" t="s">
        <v>68</v>
      </c>
      <c r="AL14" s="30" t="str">
        <f>IF(Лист30!$C$4=1,"NBR (бутадиеннитрильный каучук)","Силикон")</f>
        <v>Силикон</v>
      </c>
      <c r="AM14" s="31"/>
    </row>
    <row r="15" spans="1:40" ht="72" customHeight="1">
      <c r="A15" s="86"/>
      <c r="B15" s="2">
        <v>2</v>
      </c>
      <c r="C15" s="2">
        <v>7</v>
      </c>
      <c r="D15" s="4" t="s">
        <v>135</v>
      </c>
      <c r="F15" s="4" t="s">
        <v>135</v>
      </c>
      <c r="K15" s="4" t="s">
        <v>29</v>
      </c>
      <c r="L15" s="38">
        <v>23</v>
      </c>
      <c r="M15" s="4" t="s">
        <v>29</v>
      </c>
      <c r="N15" t="s">
        <v>382</v>
      </c>
      <c r="O15" s="4" t="s">
        <v>29</v>
      </c>
      <c r="P15" t="s">
        <v>497</v>
      </c>
      <c r="Q15" s="4" t="s">
        <v>29</v>
      </c>
      <c r="R15" t="s">
        <v>80</v>
      </c>
      <c r="S15" s="4" t="s">
        <v>29</v>
      </c>
      <c r="T15" t="s">
        <v>481</v>
      </c>
      <c r="X15" t="s">
        <v>1</v>
      </c>
      <c r="Y15" s="6" t="s">
        <v>62</v>
      </c>
      <c r="Z15" t="s">
        <v>1</v>
      </c>
      <c r="AA15" t="s">
        <v>151</v>
      </c>
      <c r="AD15" s="6" t="s">
        <v>67</v>
      </c>
      <c r="AE15" t="s">
        <v>53</v>
      </c>
      <c r="AF15" t="s">
        <v>151</v>
      </c>
      <c r="AG15" s="38" t="s">
        <v>103</v>
      </c>
      <c r="AK15" s="6" t="s">
        <v>67</v>
      </c>
      <c r="AL15" s="30" t="str">
        <f>IF(Лист30!$C$4=1,"NBR (бутадиеннитрильный каучук)","Силикон")</f>
        <v>Силикон</v>
      </c>
      <c r="AM15" s="31"/>
    </row>
    <row r="16" spans="1:40" ht="72" customHeight="1">
      <c r="A16" s="1" t="s">
        <v>11</v>
      </c>
      <c r="B16" s="2">
        <v>2</v>
      </c>
      <c r="C16" s="2">
        <v>3</v>
      </c>
      <c r="D16" s="4" t="s">
        <v>29</v>
      </c>
      <c r="F16" s="4" t="s">
        <v>29</v>
      </c>
      <c r="K16" s="4" t="s">
        <v>30</v>
      </c>
      <c r="L16" s="26" t="s">
        <v>457</v>
      </c>
      <c r="M16" s="4" t="s">
        <v>30</v>
      </c>
      <c r="N16" t="s">
        <v>382</v>
      </c>
      <c r="O16" s="4" t="s">
        <v>30</v>
      </c>
      <c r="P16" s="29" t="s">
        <v>488</v>
      </c>
      <c r="Q16" s="4" t="s">
        <v>30</v>
      </c>
      <c r="R16" t="s">
        <v>80</v>
      </c>
      <c r="S16" s="4" t="s">
        <v>30</v>
      </c>
      <c r="T16" t="s">
        <v>481</v>
      </c>
      <c r="X16" t="s">
        <v>1</v>
      </c>
      <c r="Y16" s="6" t="s">
        <v>69</v>
      </c>
      <c r="Z16" t="s">
        <v>1</v>
      </c>
      <c r="AA16" t="s">
        <v>152</v>
      </c>
      <c r="AD16" s="6" t="s">
        <v>62</v>
      </c>
      <c r="AE16" t="s">
        <v>54</v>
      </c>
      <c r="AF16" t="s">
        <v>152</v>
      </c>
      <c r="AG16" s="38" t="s">
        <v>104</v>
      </c>
      <c r="AK16" s="6" t="s">
        <v>62</v>
      </c>
      <c r="AL16" s="30" t="str">
        <f>IF(Лист30!$C$4=1,"NBR (бутадиеннитрильный каучук)","Силикон")</f>
        <v>Силикон</v>
      </c>
      <c r="AM16" s="31"/>
    </row>
    <row r="17" spans="1:39" ht="71.25" customHeight="1">
      <c r="A17" s="3" t="s">
        <v>12</v>
      </c>
      <c r="B17" s="2">
        <v>0</v>
      </c>
      <c r="C17" s="2">
        <v>9</v>
      </c>
      <c r="D17" s="4" t="s">
        <v>30</v>
      </c>
      <c r="F17" s="4" t="s">
        <v>30</v>
      </c>
      <c r="K17" s="4" t="s">
        <v>31</v>
      </c>
      <c r="L17" s="38">
        <v>35</v>
      </c>
      <c r="M17" s="4" t="s">
        <v>31</v>
      </c>
      <c r="N17" t="s">
        <v>382</v>
      </c>
      <c r="O17" s="4" t="s">
        <v>31</v>
      </c>
      <c r="P17" s="4" t="s">
        <v>386</v>
      </c>
      <c r="Q17" s="4" t="s">
        <v>31</v>
      </c>
      <c r="R17" t="s">
        <v>80</v>
      </c>
      <c r="S17" s="4" t="s">
        <v>31</v>
      </c>
      <c r="T17" t="s">
        <v>481</v>
      </c>
      <c r="X17" t="s">
        <v>1</v>
      </c>
      <c r="Y17" s="6" t="s">
        <v>63</v>
      </c>
      <c r="Z17" t="s">
        <v>1</v>
      </c>
      <c r="AA17" t="s">
        <v>153</v>
      </c>
      <c r="AD17" s="6" t="s">
        <v>69</v>
      </c>
      <c r="AE17" t="s">
        <v>55</v>
      </c>
      <c r="AF17" t="s">
        <v>153</v>
      </c>
      <c r="AG17" s="38" t="s">
        <v>105</v>
      </c>
      <c r="AK17" s="6" t="s">
        <v>69</v>
      </c>
      <c r="AL17" s="30" t="str">
        <f>IF(Лист30!$C$4=1,"NBR (бутадиеннитрильный каучук)","Силикон")</f>
        <v>Силикон</v>
      </c>
      <c r="AM17" s="31"/>
    </row>
    <row r="18" spans="1:39" ht="71.25" customHeight="1">
      <c r="A18" s="3" t="s">
        <v>13</v>
      </c>
      <c r="B18" s="2">
        <v>3</v>
      </c>
      <c r="C18" s="2">
        <v>5</v>
      </c>
      <c r="D18" s="4" t="s">
        <v>31</v>
      </c>
      <c r="F18" s="4" t="s">
        <v>31</v>
      </c>
      <c r="K18" s="4" t="s">
        <v>32</v>
      </c>
      <c r="L18" s="38">
        <v>54</v>
      </c>
      <c r="M18" s="4" t="s">
        <v>32</v>
      </c>
      <c r="N18" t="s">
        <v>382</v>
      </c>
      <c r="O18" s="4" t="s">
        <v>32</v>
      </c>
      <c r="P18" s="4" t="s">
        <v>386</v>
      </c>
      <c r="Q18" s="4" t="s">
        <v>32</v>
      </c>
      <c r="R18" s="29" t="s">
        <v>487</v>
      </c>
      <c r="S18" s="4" t="s">
        <v>32</v>
      </c>
      <c r="T18" s="29" t="s">
        <v>487</v>
      </c>
      <c r="X18" t="s">
        <v>1</v>
      </c>
      <c r="Y18" s="6" t="s">
        <v>70</v>
      </c>
      <c r="Z18" t="s">
        <v>1</v>
      </c>
      <c r="AA18" t="s">
        <v>154</v>
      </c>
      <c r="AD18" s="6" t="s">
        <v>63</v>
      </c>
      <c r="AE18" t="s">
        <v>56</v>
      </c>
      <c r="AF18" t="s">
        <v>154</v>
      </c>
      <c r="AG18" s="38" t="s">
        <v>106</v>
      </c>
      <c r="AK18" s="6" t="s">
        <v>63</v>
      </c>
      <c r="AL18" s="30" t="str">
        <f>IF(Лист30!$C$4=1,"NBR (бутадиеннитрильный каучук)","Силикон")</f>
        <v>Силикон</v>
      </c>
      <c r="AM18" s="31"/>
    </row>
    <row r="19" spans="1:39" ht="72" customHeight="1">
      <c r="A19" s="1" t="s">
        <v>14</v>
      </c>
      <c r="B19" s="2">
        <v>5</v>
      </c>
      <c r="C19" s="2">
        <v>4</v>
      </c>
      <c r="D19" s="4" t="s">
        <v>32</v>
      </c>
      <c r="F19" s="4" t="s">
        <v>32</v>
      </c>
      <c r="K19" s="4" t="s">
        <v>33</v>
      </c>
      <c r="L19" s="38">
        <v>24</v>
      </c>
      <c r="M19" s="4" t="s">
        <v>33</v>
      </c>
      <c r="N19" t="s">
        <v>382</v>
      </c>
      <c r="O19" s="4" t="s">
        <v>33</v>
      </c>
      <c r="P19" t="s">
        <v>388</v>
      </c>
      <c r="Q19" s="4" t="s">
        <v>33</v>
      </c>
      <c r="R19" t="s">
        <v>389</v>
      </c>
      <c r="S19" s="4" t="s">
        <v>33</v>
      </c>
      <c r="T19" t="s">
        <v>394</v>
      </c>
      <c r="X19" t="s">
        <v>1</v>
      </c>
      <c r="Y19" s="6" t="s">
        <v>71</v>
      </c>
      <c r="Z19" t="s">
        <v>23</v>
      </c>
      <c r="AA19" t="s">
        <v>81</v>
      </c>
      <c r="AD19" s="6" t="s">
        <v>70</v>
      </c>
      <c r="AE19" t="s">
        <v>57</v>
      </c>
      <c r="AF19" t="s">
        <v>155</v>
      </c>
      <c r="AG19" s="38" t="s">
        <v>162</v>
      </c>
      <c r="AK19" s="6" t="s">
        <v>70</v>
      </c>
      <c r="AL19" s="30" t="str">
        <f>IF(Лист30!$C$4=1,"NBR (бутадиеннитрильный каучук)","Силикон")</f>
        <v>Силикон</v>
      </c>
      <c r="AM19" s="31"/>
    </row>
    <row r="20" spans="1:39" ht="72" customHeight="1">
      <c r="A20" s="1" t="s">
        <v>15</v>
      </c>
      <c r="B20" s="2">
        <v>2</v>
      </c>
      <c r="C20" s="2">
        <v>4</v>
      </c>
      <c r="D20" s="4" t="s">
        <v>33</v>
      </c>
      <c r="F20" s="4" t="s">
        <v>33</v>
      </c>
      <c r="K20" s="4" t="s">
        <v>34</v>
      </c>
      <c r="L20" s="38">
        <v>31</v>
      </c>
      <c r="M20" s="4" t="s">
        <v>34</v>
      </c>
      <c r="N20" t="s">
        <v>382</v>
      </c>
      <c r="O20" s="4" t="s">
        <v>34</v>
      </c>
      <c r="P20" t="s">
        <v>388</v>
      </c>
      <c r="Q20" s="4" t="s">
        <v>34</v>
      </c>
      <c r="R20" t="s">
        <v>389</v>
      </c>
      <c r="S20" s="4" t="s">
        <v>34</v>
      </c>
      <c r="T20" t="s">
        <v>394</v>
      </c>
      <c r="X20" t="s">
        <v>1</v>
      </c>
      <c r="Y20" s="6" t="s">
        <v>64</v>
      </c>
      <c r="Z20" t="s">
        <v>23</v>
      </c>
      <c r="AA20" t="s">
        <v>82</v>
      </c>
      <c r="AD20" s="6" t="s">
        <v>71</v>
      </c>
      <c r="AE20" t="s">
        <v>58</v>
      </c>
      <c r="AF20" t="s">
        <v>156</v>
      </c>
      <c r="AG20" s="38" t="s">
        <v>163</v>
      </c>
      <c r="AK20" s="6" t="s">
        <v>71</v>
      </c>
      <c r="AL20" s="30" t="str">
        <f>IF(Лист30!$C$4=1,"NBR (бутадиеннитрильный каучук)","Силикон")</f>
        <v>Силикон</v>
      </c>
    </row>
    <row r="21" spans="1:39" ht="72" customHeight="1">
      <c r="A21" s="1" t="s">
        <v>16</v>
      </c>
      <c r="B21" s="2">
        <v>3</v>
      </c>
      <c r="C21" s="2">
        <v>1</v>
      </c>
      <c r="D21" s="4" t="s">
        <v>34</v>
      </c>
      <c r="F21" s="4" t="s">
        <v>34</v>
      </c>
      <c r="K21" s="4" t="s">
        <v>35</v>
      </c>
      <c r="L21" s="38">
        <v>32</v>
      </c>
      <c r="M21" s="4" t="s">
        <v>35</v>
      </c>
      <c r="N21" t="s">
        <v>382</v>
      </c>
      <c r="O21" s="4" t="s">
        <v>35</v>
      </c>
      <c r="P21" t="s">
        <v>388</v>
      </c>
      <c r="Q21" s="4" t="s">
        <v>35</v>
      </c>
      <c r="R21" t="s">
        <v>389</v>
      </c>
      <c r="S21" s="4" t="s">
        <v>35</v>
      </c>
      <c r="T21" s="29" t="s">
        <v>487</v>
      </c>
      <c r="X21" t="s">
        <v>23</v>
      </c>
      <c r="Y21" s="6" t="s">
        <v>72</v>
      </c>
      <c r="Z21" t="s">
        <v>23</v>
      </c>
      <c r="AA21" t="s">
        <v>83</v>
      </c>
      <c r="AD21" s="6" t="s">
        <v>64</v>
      </c>
      <c r="AE21" t="s">
        <v>59</v>
      </c>
      <c r="AF21" t="s">
        <v>157</v>
      </c>
      <c r="AG21" s="38" t="s">
        <v>164</v>
      </c>
      <c r="AK21" s="6" t="s">
        <v>64</v>
      </c>
      <c r="AL21" s="30" t="str">
        <f>IF(Лист30!$C$4=1,"NBR (бутадиеннитрильный каучук)","Силикон")</f>
        <v>Силикон</v>
      </c>
    </row>
    <row r="22" spans="1:39" ht="72" customHeight="1">
      <c r="A22" s="1" t="s">
        <v>9</v>
      </c>
      <c r="B22" s="2">
        <v>3</v>
      </c>
      <c r="C22" s="2">
        <v>2</v>
      </c>
      <c r="D22" s="4" t="s">
        <v>35</v>
      </c>
      <c r="F22" s="4" t="s">
        <v>35</v>
      </c>
      <c r="K22" s="4" t="s">
        <v>36</v>
      </c>
      <c r="L22" s="38">
        <v>34</v>
      </c>
      <c r="M22" s="4" t="s">
        <v>36</v>
      </c>
      <c r="N22" t="s">
        <v>382</v>
      </c>
      <c r="O22" s="4" t="s">
        <v>36</v>
      </c>
      <c r="P22" t="s">
        <v>388</v>
      </c>
      <c r="Q22" s="4" t="s">
        <v>36</v>
      </c>
      <c r="R22" t="s">
        <v>389</v>
      </c>
      <c r="S22" s="4" t="s">
        <v>36</v>
      </c>
      <c r="T22" s="29" t="s">
        <v>487</v>
      </c>
      <c r="X22" t="s">
        <v>23</v>
      </c>
      <c r="Y22" s="6" t="s">
        <v>73</v>
      </c>
      <c r="Z22" t="s">
        <v>23</v>
      </c>
      <c r="AA22" t="s">
        <v>84</v>
      </c>
      <c r="AD22" s="6" t="s">
        <v>120</v>
      </c>
      <c r="AE22" t="s">
        <v>107</v>
      </c>
      <c r="AF22" t="s">
        <v>158</v>
      </c>
      <c r="AG22" s="38" t="s">
        <v>165</v>
      </c>
      <c r="AK22" s="6" t="s">
        <v>120</v>
      </c>
      <c r="AL22" s="29" t="s">
        <v>487</v>
      </c>
    </row>
    <row r="23" spans="1:39" ht="72" customHeight="1">
      <c r="A23" s="1" t="s">
        <v>9</v>
      </c>
      <c r="B23" s="2">
        <v>3</v>
      </c>
      <c r="C23" s="2">
        <v>4</v>
      </c>
      <c r="D23" s="4" t="s">
        <v>36</v>
      </c>
      <c r="F23" s="4" t="s">
        <v>36</v>
      </c>
      <c r="K23" s="4" t="s">
        <v>18</v>
      </c>
      <c r="L23" s="38">
        <v>40</v>
      </c>
      <c r="M23" s="4" t="s">
        <v>18</v>
      </c>
      <c r="N23" t="s">
        <v>382</v>
      </c>
      <c r="O23" s="4" t="s">
        <v>18</v>
      </c>
      <c r="P23" s="29" t="s">
        <v>487</v>
      </c>
      <c r="Q23" s="4" t="s">
        <v>18</v>
      </c>
      <c r="R23" s="4" t="s">
        <v>390</v>
      </c>
      <c r="S23" s="4" t="s">
        <v>18</v>
      </c>
      <c r="T23" s="29" t="s">
        <v>487</v>
      </c>
      <c r="X23" t="s">
        <v>23</v>
      </c>
      <c r="Y23" s="6" t="s">
        <v>74</v>
      </c>
      <c r="Z23" t="s">
        <v>23</v>
      </c>
      <c r="AA23" t="s">
        <v>85</v>
      </c>
      <c r="AD23" s="6" t="s">
        <v>119</v>
      </c>
      <c r="AE23" t="s">
        <v>108</v>
      </c>
      <c r="AF23" t="s">
        <v>159</v>
      </c>
      <c r="AG23" s="38" t="s">
        <v>166</v>
      </c>
      <c r="AK23" s="6" t="s">
        <v>119</v>
      </c>
      <c r="AL23" s="29" t="s">
        <v>487</v>
      </c>
    </row>
    <row r="24" spans="1:39" ht="72" customHeight="1">
      <c r="A24" s="1" t="s">
        <v>17</v>
      </c>
      <c r="B24" s="2">
        <v>4</v>
      </c>
      <c r="C24" s="2">
        <v>0</v>
      </c>
      <c r="D24" s="4" t="s">
        <v>18</v>
      </c>
      <c r="F24" s="4" t="s">
        <v>18</v>
      </c>
      <c r="K24" s="4" t="s">
        <v>20</v>
      </c>
      <c r="L24" s="38">
        <v>33</v>
      </c>
      <c r="M24" s="4" t="s">
        <v>20</v>
      </c>
      <c r="N24" t="s">
        <v>382</v>
      </c>
      <c r="O24" s="4" t="s">
        <v>20</v>
      </c>
      <c r="P24" s="29" t="s">
        <v>487</v>
      </c>
      <c r="Q24" s="4" t="s">
        <v>20</v>
      </c>
      <c r="R24" s="29" t="s">
        <v>487</v>
      </c>
      <c r="S24" s="4" t="s">
        <v>20</v>
      </c>
      <c r="T24" s="29" t="s">
        <v>487</v>
      </c>
      <c r="X24" t="s">
        <v>23</v>
      </c>
      <c r="Y24" s="6" t="s">
        <v>75</v>
      </c>
      <c r="Z24" t="s">
        <v>23</v>
      </c>
      <c r="AA24" t="s">
        <v>86</v>
      </c>
      <c r="AD24" s="6" t="s">
        <v>121</v>
      </c>
      <c r="AE24" t="s">
        <v>109</v>
      </c>
      <c r="AF24" t="s">
        <v>160</v>
      </c>
      <c r="AG24" s="38" t="s">
        <v>167</v>
      </c>
      <c r="AK24" s="6" t="s">
        <v>121</v>
      </c>
      <c r="AL24" s="29" t="s">
        <v>487</v>
      </c>
    </row>
    <row r="25" spans="1:39" ht="71.25" customHeight="1" thickBot="1">
      <c r="A25" s="1" t="s">
        <v>19</v>
      </c>
      <c r="B25" s="2">
        <v>3</v>
      </c>
      <c r="C25" s="2">
        <v>3</v>
      </c>
      <c r="D25" s="4" t="s">
        <v>20</v>
      </c>
      <c r="F25" s="4" t="s">
        <v>20</v>
      </c>
      <c r="K25" s="4" t="s">
        <v>22</v>
      </c>
      <c r="L25" s="38">
        <v>92</v>
      </c>
      <c r="M25" s="4" t="s">
        <v>22</v>
      </c>
      <c r="N25" t="s">
        <v>382</v>
      </c>
      <c r="O25" s="4" t="s">
        <v>22</v>
      </c>
      <c r="P25" t="s">
        <v>391</v>
      </c>
      <c r="Q25" s="4" t="s">
        <v>22</v>
      </c>
      <c r="R25" t="s">
        <v>392</v>
      </c>
      <c r="S25" s="4" t="s">
        <v>22</v>
      </c>
      <c r="T25" s="29" t="s">
        <v>487</v>
      </c>
      <c r="X25" t="s">
        <v>23</v>
      </c>
      <c r="Y25" s="6" t="s">
        <v>76</v>
      </c>
      <c r="Z25" t="s">
        <v>23</v>
      </c>
      <c r="AA25" t="s">
        <v>87</v>
      </c>
      <c r="AD25" s="6" t="s">
        <v>123</v>
      </c>
      <c r="AE25" t="s">
        <v>110</v>
      </c>
      <c r="AF25" t="s">
        <v>161</v>
      </c>
      <c r="AG25" s="38" t="s">
        <v>168</v>
      </c>
      <c r="AK25" s="6" t="s">
        <v>123</v>
      </c>
      <c r="AL25" s="29" t="s">
        <v>487</v>
      </c>
    </row>
    <row r="26" spans="1:39" ht="71.25" customHeight="1" thickBot="1">
      <c r="A26" s="1" t="s">
        <v>21</v>
      </c>
      <c r="B26" s="2">
        <v>9</v>
      </c>
      <c r="C26" s="2">
        <v>2</v>
      </c>
      <c r="D26" s="4" t="s">
        <v>22</v>
      </c>
      <c r="F26" s="24" t="s">
        <v>22</v>
      </c>
      <c r="K26" s="5" t="s">
        <v>39</v>
      </c>
      <c r="L26" s="5" t="s">
        <v>40</v>
      </c>
      <c r="M26" s="5" t="s">
        <v>383</v>
      </c>
      <c r="O26" s="5" t="s">
        <v>384</v>
      </c>
      <c r="Q26" s="5" t="s">
        <v>385</v>
      </c>
      <c r="S26" s="5" t="s">
        <v>393</v>
      </c>
      <c r="X26" t="s">
        <v>23</v>
      </c>
      <c r="Y26" s="6" t="s">
        <v>77</v>
      </c>
      <c r="Z26" t="s">
        <v>23</v>
      </c>
      <c r="AA26" t="s">
        <v>88</v>
      </c>
      <c r="AD26" t="s">
        <v>122</v>
      </c>
      <c r="AE26" t="s">
        <v>111</v>
      </c>
      <c r="AF26" t="s">
        <v>185</v>
      </c>
      <c r="AG26" s="38" t="s">
        <v>196</v>
      </c>
      <c r="AK26" t="s">
        <v>122</v>
      </c>
      <c r="AL26" s="29" t="s">
        <v>487</v>
      </c>
    </row>
    <row r="27" spans="1:39" ht="14.25" customHeight="1">
      <c r="D27" s="87" t="s">
        <v>37</v>
      </c>
      <c r="E27" s="88" t="s">
        <v>38</v>
      </c>
      <c r="F27" s="82" t="s">
        <v>37</v>
      </c>
      <c r="G27" s="84" t="s">
        <v>38</v>
      </c>
      <c r="X27" t="s">
        <v>23</v>
      </c>
      <c r="Y27" s="6" t="s">
        <v>78</v>
      </c>
      <c r="Z27" t="s">
        <v>23</v>
      </c>
      <c r="AA27" t="s">
        <v>89</v>
      </c>
      <c r="AD27" t="s">
        <v>124</v>
      </c>
      <c r="AE27" t="s">
        <v>112</v>
      </c>
      <c r="AF27" t="s">
        <v>186</v>
      </c>
      <c r="AG27" s="38" t="s">
        <v>197</v>
      </c>
      <c r="AK27" t="s">
        <v>124</v>
      </c>
      <c r="AL27" s="29" t="s">
        <v>487</v>
      </c>
    </row>
    <row r="28" spans="1:39" ht="15" customHeight="1" thickBot="1">
      <c r="D28" s="83"/>
      <c r="E28" s="89"/>
      <c r="F28" s="83"/>
      <c r="G28" s="84"/>
      <c r="X28" t="s">
        <v>23</v>
      </c>
      <c r="Y28" s="6" t="s">
        <v>66</v>
      </c>
      <c r="Z28" t="s">
        <v>23</v>
      </c>
      <c r="AA28" t="s">
        <v>148</v>
      </c>
      <c r="AD28" t="s">
        <v>125</v>
      </c>
      <c r="AE28" t="s">
        <v>113</v>
      </c>
      <c r="AF28" t="s">
        <v>187</v>
      </c>
      <c r="AG28" s="38" t="s">
        <v>198</v>
      </c>
      <c r="AK28" t="s">
        <v>125</v>
      </c>
      <c r="AL28" s="29" t="s">
        <v>487</v>
      </c>
    </row>
    <row r="29" spans="1:39" ht="15">
      <c r="X29" t="s">
        <v>23</v>
      </c>
      <c r="Y29" s="6" t="s">
        <v>60</v>
      </c>
      <c r="Z29" t="s">
        <v>23</v>
      </c>
      <c r="AA29" t="s">
        <v>149</v>
      </c>
      <c r="AD29" s="6" t="s">
        <v>126</v>
      </c>
      <c r="AE29" t="s">
        <v>114</v>
      </c>
      <c r="AF29" t="s">
        <v>188</v>
      </c>
      <c r="AG29" s="38" t="s">
        <v>199</v>
      </c>
      <c r="AK29" s="6" t="s">
        <v>126</v>
      </c>
      <c r="AL29" s="29" t="s">
        <v>487</v>
      </c>
    </row>
    <row r="30" spans="1:39" ht="15">
      <c r="X30" t="s">
        <v>23</v>
      </c>
      <c r="Y30" s="6" t="s">
        <v>61</v>
      </c>
      <c r="Z30" t="s">
        <v>23</v>
      </c>
      <c r="AA30" t="s">
        <v>147</v>
      </c>
      <c r="AD30" s="6" t="s">
        <v>127</v>
      </c>
      <c r="AE30" t="s">
        <v>115</v>
      </c>
      <c r="AF30" t="s">
        <v>189</v>
      </c>
      <c r="AG30" s="38" t="s">
        <v>200</v>
      </c>
      <c r="AK30" s="6" t="s">
        <v>127</v>
      </c>
      <c r="AL30" s="29" t="s">
        <v>487</v>
      </c>
    </row>
    <row r="31" spans="1:39" ht="15">
      <c r="X31" t="s">
        <v>23</v>
      </c>
      <c r="Y31" s="6" t="s">
        <v>65</v>
      </c>
      <c r="Z31" t="s">
        <v>23</v>
      </c>
      <c r="AA31" t="s">
        <v>150</v>
      </c>
      <c r="AD31" s="11" t="s">
        <v>128</v>
      </c>
      <c r="AE31" t="s">
        <v>116</v>
      </c>
      <c r="AF31" s="27" t="s">
        <v>458</v>
      </c>
      <c r="AG31" s="38" t="s">
        <v>206</v>
      </c>
      <c r="AK31" s="11" t="s">
        <v>128</v>
      </c>
      <c r="AL31" s="29" t="s">
        <v>487</v>
      </c>
    </row>
    <row r="32" spans="1:39" ht="15">
      <c r="X32" t="s">
        <v>23</v>
      </c>
      <c r="Y32" s="6" t="s">
        <v>68</v>
      </c>
      <c r="Z32" t="s">
        <v>23</v>
      </c>
      <c r="AA32" t="s">
        <v>151</v>
      </c>
      <c r="AD32" s="6" t="s">
        <v>130</v>
      </c>
      <c r="AE32" t="s">
        <v>117</v>
      </c>
      <c r="AF32" s="27" t="s">
        <v>459</v>
      </c>
      <c r="AG32" s="38" t="s">
        <v>207</v>
      </c>
      <c r="AK32" s="6" t="s">
        <v>130</v>
      </c>
      <c r="AL32" s="29" t="s">
        <v>487</v>
      </c>
    </row>
    <row r="33" spans="24:38" ht="15">
      <c r="X33" t="s">
        <v>23</v>
      </c>
      <c r="Y33" s="6" t="s">
        <v>67</v>
      </c>
      <c r="Z33" t="s">
        <v>23</v>
      </c>
      <c r="AA33" t="s">
        <v>152</v>
      </c>
      <c r="AD33" s="6" t="s">
        <v>129</v>
      </c>
      <c r="AE33" t="s">
        <v>118</v>
      </c>
      <c r="AF33" s="27" t="s">
        <v>460</v>
      </c>
      <c r="AG33" s="38" t="s">
        <v>208</v>
      </c>
      <c r="AK33" s="6" t="s">
        <v>129</v>
      </c>
      <c r="AL33" s="29" t="s">
        <v>487</v>
      </c>
    </row>
    <row r="34" spans="24:38">
      <c r="X34" t="s">
        <v>23</v>
      </c>
      <c r="Y34" s="6" t="s">
        <v>62</v>
      </c>
      <c r="Z34" t="s">
        <v>23</v>
      </c>
      <c r="AA34" t="s">
        <v>153</v>
      </c>
      <c r="AD34" t="s">
        <v>137</v>
      </c>
      <c r="AE34" t="s">
        <v>169</v>
      </c>
      <c r="AF34" s="27" t="s">
        <v>461</v>
      </c>
      <c r="AG34" s="38" t="s">
        <v>209</v>
      </c>
      <c r="AK34" t="s">
        <v>137</v>
      </c>
      <c r="AL34" s="30" t="str">
        <f>IF(Лист30!$C$4=1,"NBR (бутадиеннитрильный каучук)","Силикон")</f>
        <v>Силикон</v>
      </c>
    </row>
    <row r="35" spans="24:38">
      <c r="X35" t="s">
        <v>23</v>
      </c>
      <c r="Y35" s="6" t="s">
        <v>69</v>
      </c>
      <c r="Z35" t="s">
        <v>23</v>
      </c>
      <c r="AA35" t="s">
        <v>154</v>
      </c>
      <c r="AD35" s="6" t="s">
        <v>138</v>
      </c>
      <c r="AE35" t="s">
        <v>170</v>
      </c>
      <c r="AF35" s="27" t="s">
        <v>462</v>
      </c>
      <c r="AG35" s="38" t="s">
        <v>210</v>
      </c>
      <c r="AK35" s="6" t="s">
        <v>138</v>
      </c>
      <c r="AL35" s="30" t="str">
        <f>IF(Лист30!$C$4=1,"NBR (бутадиеннитрильный каучук)","Силикон")</f>
        <v>Силикон</v>
      </c>
    </row>
    <row r="36" spans="24:38">
      <c r="X36" t="s">
        <v>23</v>
      </c>
      <c r="Y36" s="6" t="s">
        <v>63</v>
      </c>
      <c r="Z36" t="s">
        <v>24</v>
      </c>
      <c r="AA36" t="s">
        <v>81</v>
      </c>
      <c r="AD36" s="6" t="s">
        <v>139</v>
      </c>
      <c r="AE36" t="s">
        <v>171</v>
      </c>
      <c r="AF36" s="27" t="s">
        <v>463</v>
      </c>
      <c r="AG36" s="38" t="s">
        <v>211</v>
      </c>
      <c r="AK36" s="6" t="s">
        <v>139</v>
      </c>
      <c r="AL36" s="30" t="str">
        <f>IF(Лист30!$C$4=1,"NBR (бутадиеннитрильный каучук)","Силикон")</f>
        <v>Силикон</v>
      </c>
    </row>
    <row r="37" spans="24:38">
      <c r="X37" t="s">
        <v>23</v>
      </c>
      <c r="Y37" s="6" t="s">
        <v>70</v>
      </c>
      <c r="Z37" t="s">
        <v>24</v>
      </c>
      <c r="AA37" t="s">
        <v>82</v>
      </c>
      <c r="AD37" s="6" t="s">
        <v>140</v>
      </c>
      <c r="AE37" t="s">
        <v>172</v>
      </c>
      <c r="AF37" s="27" t="s">
        <v>464</v>
      </c>
      <c r="AG37" s="38" t="s">
        <v>212</v>
      </c>
      <c r="AK37" s="6" t="s">
        <v>140</v>
      </c>
      <c r="AL37" s="30" t="str">
        <f>IF(Лист30!$C$4=1,"NBR (бутадиеннитрильный каучук)","Силикон")</f>
        <v>Силикон</v>
      </c>
    </row>
    <row r="38" spans="24:38">
      <c r="X38" t="s">
        <v>23</v>
      </c>
      <c r="Y38" s="6" t="s">
        <v>71</v>
      </c>
      <c r="Z38" t="s">
        <v>24</v>
      </c>
      <c r="AA38" t="s">
        <v>83</v>
      </c>
      <c r="AD38" t="s">
        <v>141</v>
      </c>
      <c r="AE38" t="s">
        <v>173</v>
      </c>
      <c r="AF38" s="27" t="s">
        <v>465</v>
      </c>
      <c r="AG38" s="38" t="s">
        <v>213</v>
      </c>
      <c r="AK38" t="s">
        <v>141</v>
      </c>
      <c r="AL38" s="30" t="str">
        <f>IF(Лист30!$C$4=1,"NBR (бутадиеннитрильный каучук)","Силикон")</f>
        <v>Силикон</v>
      </c>
    </row>
    <row r="39" spans="24:38">
      <c r="X39" t="s">
        <v>23</v>
      </c>
      <c r="Y39" s="6" t="s">
        <v>64</v>
      </c>
      <c r="Z39" t="s">
        <v>24</v>
      </c>
      <c r="AA39" t="s">
        <v>84</v>
      </c>
      <c r="AD39" t="s">
        <v>142</v>
      </c>
      <c r="AE39" t="s">
        <v>174</v>
      </c>
      <c r="AF39" s="27" t="s">
        <v>466</v>
      </c>
      <c r="AG39" s="38" t="s">
        <v>214</v>
      </c>
      <c r="AK39" t="s">
        <v>142</v>
      </c>
      <c r="AL39" s="30" t="str">
        <f>IF(Лист30!$C$4=1,"NBR (бутадиеннитрильный каучук)","Силикон")</f>
        <v>Силикон</v>
      </c>
    </row>
    <row r="40" spans="24:38">
      <c r="X40" t="s">
        <v>24</v>
      </c>
      <c r="Y40" s="6" t="s">
        <v>72</v>
      </c>
      <c r="Z40" t="s">
        <v>24</v>
      </c>
      <c r="AA40" t="s">
        <v>85</v>
      </c>
      <c r="AD40" t="s">
        <v>143</v>
      </c>
      <c r="AE40" t="s">
        <v>175</v>
      </c>
      <c r="AF40" s="27" t="s">
        <v>467</v>
      </c>
      <c r="AG40" s="38" t="s">
        <v>215</v>
      </c>
      <c r="AK40" t="s">
        <v>143</v>
      </c>
      <c r="AL40" s="30" t="str">
        <f>IF(Лист30!$C$4=1,"NBR (бутадиеннитрильный каучук)","Силикон")</f>
        <v>Силикон</v>
      </c>
    </row>
    <row r="41" spans="24:38">
      <c r="X41" t="s">
        <v>24</v>
      </c>
      <c r="Y41" s="6" t="s">
        <v>73</v>
      </c>
      <c r="Z41" t="s">
        <v>24</v>
      </c>
      <c r="AA41" t="s">
        <v>86</v>
      </c>
      <c r="AD41" t="s">
        <v>144</v>
      </c>
      <c r="AE41" t="s">
        <v>176</v>
      </c>
      <c r="AF41" s="27" t="s">
        <v>468</v>
      </c>
      <c r="AG41" s="38" t="s">
        <v>216</v>
      </c>
      <c r="AK41" t="s">
        <v>144</v>
      </c>
      <c r="AL41" s="30" t="str">
        <f>IF(Лист30!$C$4=1,"NBR (бутадиеннитрильный каучук)","Силикон")</f>
        <v>Силикон</v>
      </c>
    </row>
    <row r="42" spans="24:38">
      <c r="X42" t="s">
        <v>24</v>
      </c>
      <c r="Y42" s="6" t="s">
        <v>74</v>
      </c>
      <c r="Z42" t="s">
        <v>24</v>
      </c>
      <c r="AA42" t="s">
        <v>87</v>
      </c>
      <c r="AD42" t="s">
        <v>145</v>
      </c>
      <c r="AE42" t="s">
        <v>177</v>
      </c>
      <c r="AF42" s="27" t="s">
        <v>469</v>
      </c>
      <c r="AG42" s="38" t="s">
        <v>217</v>
      </c>
      <c r="AK42" t="s">
        <v>145</v>
      </c>
      <c r="AL42" s="30" t="str">
        <f>IF(Лист30!$C$4=1,"NBR (бутадиеннитрильный каучук)","Силикон")</f>
        <v>Силикон</v>
      </c>
    </row>
    <row r="43" spans="24:38">
      <c r="X43" t="s">
        <v>24</v>
      </c>
      <c r="Y43" s="6" t="s">
        <v>75</v>
      </c>
      <c r="Z43" t="s">
        <v>24</v>
      </c>
      <c r="AA43" t="s">
        <v>88</v>
      </c>
      <c r="AD43" t="s">
        <v>146</v>
      </c>
      <c r="AE43" t="s">
        <v>178</v>
      </c>
      <c r="AF43" s="27" t="s">
        <v>470</v>
      </c>
      <c r="AG43" s="38" t="s">
        <v>218</v>
      </c>
      <c r="AK43" t="s">
        <v>146</v>
      </c>
      <c r="AL43" s="30" t="str">
        <f>IF(Лист30!$C$4=1,"NBR (бутадиеннитрильный каучук)","Силикон")</f>
        <v>Силикон</v>
      </c>
    </row>
    <row r="44" spans="24:38">
      <c r="X44" t="s">
        <v>24</v>
      </c>
      <c r="Y44" s="6" t="s">
        <v>76</v>
      </c>
      <c r="Z44" t="s">
        <v>24</v>
      </c>
      <c r="AA44" t="s">
        <v>89</v>
      </c>
      <c r="AD44" t="s">
        <v>491</v>
      </c>
      <c r="AE44" t="s">
        <v>190</v>
      </c>
      <c r="AF44" s="27" t="s">
        <v>471</v>
      </c>
      <c r="AG44" s="38" t="s">
        <v>219</v>
      </c>
      <c r="AK44" t="s">
        <v>491</v>
      </c>
      <c r="AL44" s="30" t="s">
        <v>487</v>
      </c>
    </row>
    <row r="45" spans="24:38">
      <c r="X45" t="s">
        <v>24</v>
      </c>
      <c r="Y45" s="6" t="s">
        <v>77</v>
      </c>
      <c r="Z45" t="s">
        <v>24</v>
      </c>
      <c r="AA45" t="s">
        <v>148</v>
      </c>
      <c r="AD45" t="s">
        <v>492</v>
      </c>
      <c r="AE45" t="s">
        <v>191</v>
      </c>
      <c r="AF45" s="27" t="s">
        <v>472</v>
      </c>
      <c r="AG45" s="38" t="s">
        <v>220</v>
      </c>
      <c r="AK45" t="s">
        <v>492</v>
      </c>
      <c r="AL45" s="30" t="s">
        <v>487</v>
      </c>
    </row>
    <row r="46" spans="24:38">
      <c r="X46" t="s">
        <v>24</v>
      </c>
      <c r="Y46" s="6" t="s">
        <v>78</v>
      </c>
      <c r="Z46" t="s">
        <v>24</v>
      </c>
      <c r="AA46" t="s">
        <v>149</v>
      </c>
      <c r="AD46" t="s">
        <v>493</v>
      </c>
      <c r="AE46" t="s">
        <v>192</v>
      </c>
      <c r="AF46" s="27" t="s">
        <v>473</v>
      </c>
      <c r="AG46" s="38" t="s">
        <v>221</v>
      </c>
      <c r="AK46" t="s">
        <v>493</v>
      </c>
      <c r="AL46" s="30" t="s">
        <v>487</v>
      </c>
    </row>
    <row r="47" spans="24:38">
      <c r="X47" t="s">
        <v>24</v>
      </c>
      <c r="Y47" s="6" t="s">
        <v>66</v>
      </c>
      <c r="Z47" t="s">
        <v>24</v>
      </c>
      <c r="AA47" t="s">
        <v>147</v>
      </c>
      <c r="AD47" t="s">
        <v>494</v>
      </c>
      <c r="AE47" t="s">
        <v>193</v>
      </c>
      <c r="AF47" s="27" t="s">
        <v>474</v>
      </c>
      <c r="AG47" s="38" t="s">
        <v>222</v>
      </c>
      <c r="AK47" t="s">
        <v>494</v>
      </c>
      <c r="AL47" s="30" t="s">
        <v>487</v>
      </c>
    </row>
    <row r="48" spans="24:38">
      <c r="X48" t="s">
        <v>24</v>
      </c>
      <c r="Y48" s="6" t="s">
        <v>60</v>
      </c>
      <c r="Z48" t="s">
        <v>24</v>
      </c>
      <c r="AA48" t="s">
        <v>150</v>
      </c>
      <c r="AD48" t="s">
        <v>495</v>
      </c>
      <c r="AE48" t="s">
        <v>194</v>
      </c>
      <c r="AF48" s="27" t="s">
        <v>475</v>
      </c>
      <c r="AG48" s="38" t="s">
        <v>223</v>
      </c>
      <c r="AK48" t="s">
        <v>495</v>
      </c>
      <c r="AL48" s="30" t="s">
        <v>487</v>
      </c>
    </row>
    <row r="49" spans="24:38">
      <c r="X49" t="s">
        <v>24</v>
      </c>
      <c r="Y49" s="6" t="s">
        <v>61</v>
      </c>
      <c r="Z49" t="s">
        <v>24</v>
      </c>
      <c r="AA49" t="s">
        <v>151</v>
      </c>
      <c r="AD49" t="s">
        <v>179</v>
      </c>
      <c r="AE49" t="s">
        <v>190</v>
      </c>
      <c r="AF49" s="27" t="s">
        <v>476</v>
      </c>
      <c r="AG49" s="38" t="s">
        <v>224</v>
      </c>
      <c r="AK49" t="s">
        <v>179</v>
      </c>
      <c r="AL49" s="30" t="str">
        <f>IF(Лист30!$C$4=1,"NBR (бутадиеннитрильный каучук)","Силикон")</f>
        <v>Силикон</v>
      </c>
    </row>
    <row r="50" spans="24:38">
      <c r="X50" t="s">
        <v>24</v>
      </c>
      <c r="Y50" s="6" t="s">
        <v>65</v>
      </c>
      <c r="Z50" t="s">
        <v>24</v>
      </c>
      <c r="AA50" t="s">
        <v>152</v>
      </c>
      <c r="AD50" t="s">
        <v>180</v>
      </c>
      <c r="AE50" t="s">
        <v>191</v>
      </c>
      <c r="AF50" s="27" t="s">
        <v>477</v>
      </c>
      <c r="AG50" s="38" t="s">
        <v>225</v>
      </c>
      <c r="AK50" t="s">
        <v>180</v>
      </c>
      <c r="AL50" s="30" t="str">
        <f>IF(Лист30!$C$4=1,"NBR (бутадиеннитрильный каучук)","Силикон")</f>
        <v>Силикон</v>
      </c>
    </row>
    <row r="51" spans="24:38">
      <c r="X51" t="s">
        <v>24</v>
      </c>
      <c r="Y51" s="6" t="s">
        <v>68</v>
      </c>
      <c r="Z51" t="s">
        <v>24</v>
      </c>
      <c r="AA51" t="s">
        <v>153</v>
      </c>
      <c r="AD51" t="s">
        <v>181</v>
      </c>
      <c r="AE51" t="s">
        <v>192</v>
      </c>
      <c r="AF51" s="27" t="s">
        <v>478</v>
      </c>
      <c r="AG51" s="38" t="s">
        <v>226</v>
      </c>
      <c r="AK51" t="s">
        <v>181</v>
      </c>
      <c r="AL51" s="30" t="str">
        <f>IF(Лист30!$C$4=1,"NBR (бутадиеннитрильный каучук)","Силикон")</f>
        <v>Силикон</v>
      </c>
    </row>
    <row r="52" spans="24:38">
      <c r="X52" t="s">
        <v>24</v>
      </c>
      <c r="Y52" s="6" t="s">
        <v>67</v>
      </c>
      <c r="Z52" t="s">
        <v>24</v>
      </c>
      <c r="AA52" t="s">
        <v>154</v>
      </c>
      <c r="AD52" t="s">
        <v>182</v>
      </c>
      <c r="AE52" t="s">
        <v>193</v>
      </c>
      <c r="AF52" s="27" t="s">
        <v>479</v>
      </c>
      <c r="AG52" s="38" t="s">
        <v>227</v>
      </c>
      <c r="AK52" t="s">
        <v>182</v>
      </c>
      <c r="AL52" s="30" t="str">
        <f>IF(Лист30!$C$4=1,"NBR (бутадиеннитрильный каучук)","Силикон")</f>
        <v>Силикон</v>
      </c>
    </row>
    <row r="53" spans="24:38">
      <c r="X53" t="s">
        <v>24</v>
      </c>
      <c r="Y53" s="6" t="s">
        <v>62</v>
      </c>
      <c r="Z53" t="s">
        <v>25</v>
      </c>
      <c r="AA53" t="s">
        <v>81</v>
      </c>
      <c r="AD53" t="s">
        <v>183</v>
      </c>
      <c r="AE53" t="s">
        <v>194</v>
      </c>
      <c r="AF53" s="6">
        <v>102</v>
      </c>
      <c r="AG53" s="38" t="s">
        <v>228</v>
      </c>
      <c r="AK53" t="s">
        <v>183</v>
      </c>
      <c r="AL53" s="30" t="str">
        <f>IF(Лист30!$C$4=1,"NBR (бутадиеннитрильный каучук)","Силикон")</f>
        <v>Силикон</v>
      </c>
    </row>
    <row r="54" spans="24:38">
      <c r="X54" t="s">
        <v>24</v>
      </c>
      <c r="Y54" s="6" t="s">
        <v>69</v>
      </c>
      <c r="Z54" t="s">
        <v>25</v>
      </c>
      <c r="AA54" t="s">
        <v>82</v>
      </c>
      <c r="AD54" t="s">
        <v>184</v>
      </c>
      <c r="AE54" t="s">
        <v>195</v>
      </c>
      <c r="AF54" s="6">
        <v>105</v>
      </c>
      <c r="AG54" s="38" t="s">
        <v>229</v>
      </c>
      <c r="AK54" t="s">
        <v>184</v>
      </c>
      <c r="AL54" s="30" t="str">
        <f>IF(Лист30!$C$4=1,"NBR (бутадиеннитрильный каучук)","Силикон")</f>
        <v>Силикон</v>
      </c>
    </row>
    <row r="55" spans="24:38">
      <c r="X55" t="s">
        <v>24</v>
      </c>
      <c r="Y55" s="6" t="s">
        <v>63</v>
      </c>
      <c r="Z55" t="s">
        <v>25</v>
      </c>
      <c r="AA55" t="s">
        <v>83</v>
      </c>
      <c r="AD55" t="s">
        <v>395</v>
      </c>
      <c r="AE55" t="s">
        <v>250</v>
      </c>
      <c r="AF55" s="6">
        <v>106</v>
      </c>
      <c r="AG55" s="38" t="s">
        <v>230</v>
      </c>
      <c r="AK55" t="s">
        <v>395</v>
      </c>
      <c r="AL55" t="s">
        <v>403</v>
      </c>
    </row>
    <row r="56" spans="24:38">
      <c r="X56" t="s">
        <v>24</v>
      </c>
      <c r="Y56" s="6" t="s">
        <v>70</v>
      </c>
      <c r="Z56" t="s">
        <v>25</v>
      </c>
      <c r="AA56" t="s">
        <v>84</v>
      </c>
      <c r="AD56" t="s">
        <v>396</v>
      </c>
      <c r="AE56" t="s">
        <v>251</v>
      </c>
      <c r="AF56" s="6">
        <v>107</v>
      </c>
      <c r="AG56" s="38" t="s">
        <v>231</v>
      </c>
      <c r="AK56" t="s">
        <v>395</v>
      </c>
      <c r="AL56" t="s">
        <v>404</v>
      </c>
    </row>
    <row r="57" spans="24:38">
      <c r="X57" t="s">
        <v>24</v>
      </c>
      <c r="Y57" s="6" t="s">
        <v>71</v>
      </c>
      <c r="Z57" t="s">
        <v>25</v>
      </c>
      <c r="AA57" t="s">
        <v>85</v>
      </c>
      <c r="AD57" t="s">
        <v>397</v>
      </c>
      <c r="AE57" t="s">
        <v>252</v>
      </c>
      <c r="AF57" s="6">
        <v>108</v>
      </c>
      <c r="AG57" s="38" t="s">
        <v>232</v>
      </c>
      <c r="AK57" t="s">
        <v>395</v>
      </c>
      <c r="AL57" t="s">
        <v>405</v>
      </c>
    </row>
    <row r="58" spans="24:38">
      <c r="X58" t="s">
        <v>24</v>
      </c>
      <c r="Y58" s="6" t="s">
        <v>64</v>
      </c>
      <c r="Z58" t="s">
        <v>25</v>
      </c>
      <c r="AA58" t="s">
        <v>86</v>
      </c>
      <c r="AD58" t="s">
        <v>398</v>
      </c>
      <c r="AE58" t="s">
        <v>253</v>
      </c>
      <c r="AF58" s="6">
        <v>109</v>
      </c>
      <c r="AG58" s="38" t="s">
        <v>233</v>
      </c>
      <c r="AK58" t="s">
        <v>396</v>
      </c>
      <c r="AL58" t="s">
        <v>403</v>
      </c>
    </row>
    <row r="59" spans="24:38">
      <c r="X59" t="s">
        <v>25</v>
      </c>
      <c r="Y59" s="6" t="s">
        <v>72</v>
      </c>
      <c r="Z59" t="s">
        <v>25</v>
      </c>
      <c r="AA59" t="s">
        <v>87</v>
      </c>
      <c r="AD59" t="s">
        <v>399</v>
      </c>
      <c r="AE59" t="s">
        <v>254</v>
      </c>
      <c r="AF59" s="6">
        <v>110</v>
      </c>
      <c r="AG59" s="38" t="s">
        <v>234</v>
      </c>
      <c r="AK59" t="s">
        <v>396</v>
      </c>
      <c r="AL59" t="s">
        <v>404</v>
      </c>
    </row>
    <row r="60" spans="24:38">
      <c r="X60" t="s">
        <v>25</v>
      </c>
      <c r="Y60" s="6" t="s">
        <v>73</v>
      </c>
      <c r="Z60" t="s">
        <v>25</v>
      </c>
      <c r="AA60" t="s">
        <v>88</v>
      </c>
      <c r="AD60" t="s">
        <v>400</v>
      </c>
      <c r="AE60" t="s">
        <v>255</v>
      </c>
      <c r="AF60" s="6">
        <v>111</v>
      </c>
      <c r="AG60" s="38" t="s">
        <v>235</v>
      </c>
      <c r="AK60" t="s">
        <v>396</v>
      </c>
      <c r="AL60" t="s">
        <v>405</v>
      </c>
    </row>
    <row r="61" spans="24:38">
      <c r="X61" t="s">
        <v>25</v>
      </c>
      <c r="Y61" s="6" t="s">
        <v>74</v>
      </c>
      <c r="Z61" t="s">
        <v>25</v>
      </c>
      <c r="AA61" t="s">
        <v>89</v>
      </c>
      <c r="AD61" t="s">
        <v>401</v>
      </c>
      <c r="AE61" t="s">
        <v>256</v>
      </c>
      <c r="AF61" s="6">
        <v>112</v>
      </c>
      <c r="AG61" s="38" t="s">
        <v>236</v>
      </c>
      <c r="AK61" t="s">
        <v>397</v>
      </c>
      <c r="AL61" t="s">
        <v>403</v>
      </c>
    </row>
    <row r="62" spans="24:38">
      <c r="X62" t="s">
        <v>25</v>
      </c>
      <c r="Y62" s="6" t="s">
        <v>75</v>
      </c>
      <c r="Z62" t="s">
        <v>25</v>
      </c>
      <c r="AA62" t="s">
        <v>148</v>
      </c>
      <c r="AD62" t="s">
        <v>402</v>
      </c>
      <c r="AE62" t="s">
        <v>257</v>
      </c>
      <c r="AF62" s="6">
        <v>113</v>
      </c>
      <c r="AG62" s="38" t="s">
        <v>237</v>
      </c>
      <c r="AK62" t="s">
        <v>397</v>
      </c>
      <c r="AL62" t="s">
        <v>404</v>
      </c>
    </row>
    <row r="63" spans="24:38">
      <c r="X63" t="s">
        <v>25</v>
      </c>
      <c r="Y63" s="6" t="s">
        <v>76</v>
      </c>
      <c r="Z63" t="s">
        <v>25</v>
      </c>
      <c r="AA63" t="s">
        <v>149</v>
      </c>
      <c r="AD63" t="s">
        <v>201</v>
      </c>
      <c r="AE63" t="s">
        <v>250</v>
      </c>
      <c r="AF63" s="6">
        <v>114</v>
      </c>
      <c r="AG63" s="38" t="s">
        <v>238</v>
      </c>
      <c r="AK63" t="s">
        <v>397</v>
      </c>
      <c r="AL63" t="s">
        <v>405</v>
      </c>
    </row>
    <row r="64" spans="24:38">
      <c r="X64" t="s">
        <v>25</v>
      </c>
      <c r="Y64" s="6" t="s">
        <v>77</v>
      </c>
      <c r="Z64" t="s">
        <v>25</v>
      </c>
      <c r="AA64" t="s">
        <v>147</v>
      </c>
      <c r="AD64" t="s">
        <v>202</v>
      </c>
      <c r="AE64" t="s">
        <v>251</v>
      </c>
      <c r="AF64" s="6">
        <v>115</v>
      </c>
      <c r="AG64" s="38" t="s">
        <v>239</v>
      </c>
      <c r="AK64" t="s">
        <v>398</v>
      </c>
      <c r="AL64" t="s">
        <v>403</v>
      </c>
    </row>
    <row r="65" spans="24:38">
      <c r="X65" t="s">
        <v>25</v>
      </c>
      <c r="Y65" s="6" t="s">
        <v>78</v>
      </c>
      <c r="Z65" t="s">
        <v>25</v>
      </c>
      <c r="AA65" t="s">
        <v>150</v>
      </c>
      <c r="AD65" t="s">
        <v>203</v>
      </c>
      <c r="AE65" t="s">
        <v>252</v>
      </c>
      <c r="AF65" s="6">
        <v>116</v>
      </c>
      <c r="AG65" s="38" t="s">
        <v>240</v>
      </c>
      <c r="AK65" t="s">
        <v>398</v>
      </c>
      <c r="AL65" t="s">
        <v>404</v>
      </c>
    </row>
    <row r="66" spans="24:38">
      <c r="X66" t="s">
        <v>25</v>
      </c>
      <c r="Y66" s="6" t="s">
        <v>66</v>
      </c>
      <c r="Z66" t="s">
        <v>25</v>
      </c>
      <c r="AA66" t="s">
        <v>151</v>
      </c>
      <c r="AD66" t="s">
        <v>204</v>
      </c>
      <c r="AE66" t="s">
        <v>253</v>
      </c>
      <c r="AF66" s="6">
        <v>117</v>
      </c>
      <c r="AG66" s="38" t="s">
        <v>241</v>
      </c>
      <c r="AK66" t="s">
        <v>398</v>
      </c>
      <c r="AL66" t="s">
        <v>405</v>
      </c>
    </row>
    <row r="67" spans="24:38">
      <c r="X67" t="s">
        <v>25</v>
      </c>
      <c r="Y67" s="6" t="s">
        <v>60</v>
      </c>
      <c r="Z67" t="s">
        <v>25</v>
      </c>
      <c r="AA67" t="s">
        <v>152</v>
      </c>
      <c r="AD67" t="s">
        <v>205</v>
      </c>
      <c r="AE67" t="s">
        <v>254</v>
      </c>
      <c r="AF67" s="6">
        <v>119</v>
      </c>
      <c r="AG67" s="38" t="s">
        <v>242</v>
      </c>
      <c r="AK67" t="s">
        <v>399</v>
      </c>
      <c r="AL67" t="s">
        <v>403</v>
      </c>
    </row>
    <row r="68" spans="24:38">
      <c r="X68" t="s">
        <v>25</v>
      </c>
      <c r="Y68" s="6" t="s">
        <v>61</v>
      </c>
      <c r="Z68" t="s">
        <v>25</v>
      </c>
      <c r="AA68" t="s">
        <v>153</v>
      </c>
      <c r="AD68" t="s">
        <v>258</v>
      </c>
      <c r="AE68" t="s">
        <v>255</v>
      </c>
      <c r="AF68" s="6">
        <v>120</v>
      </c>
      <c r="AG68" s="38" t="s">
        <v>243</v>
      </c>
      <c r="AK68" t="s">
        <v>399</v>
      </c>
      <c r="AL68" t="s">
        <v>404</v>
      </c>
    </row>
    <row r="69" spans="24:38">
      <c r="X69" t="s">
        <v>25</v>
      </c>
      <c r="Y69" s="6" t="s">
        <v>65</v>
      </c>
      <c r="Z69" t="s">
        <v>25</v>
      </c>
      <c r="AA69" t="s">
        <v>154</v>
      </c>
      <c r="AD69" t="s">
        <v>260</v>
      </c>
      <c r="AE69" t="s">
        <v>256</v>
      </c>
      <c r="AF69" s="6">
        <v>121</v>
      </c>
      <c r="AG69" s="38" t="s">
        <v>244</v>
      </c>
      <c r="AK69" t="s">
        <v>399</v>
      </c>
      <c r="AL69" t="s">
        <v>405</v>
      </c>
    </row>
    <row r="70" spans="24:38">
      <c r="X70" t="s">
        <v>25</v>
      </c>
      <c r="Y70" s="6" t="s">
        <v>68</v>
      </c>
      <c r="Z70" t="s">
        <v>26</v>
      </c>
      <c r="AA70" t="s">
        <v>81</v>
      </c>
      <c r="AD70" t="s">
        <v>259</v>
      </c>
      <c r="AE70" t="s">
        <v>257</v>
      </c>
      <c r="AF70" s="6">
        <v>122</v>
      </c>
      <c r="AG70" s="38" t="s">
        <v>245</v>
      </c>
      <c r="AK70" t="s">
        <v>400</v>
      </c>
      <c r="AL70" t="s">
        <v>403</v>
      </c>
    </row>
    <row r="71" spans="24:38">
      <c r="X71" t="s">
        <v>25</v>
      </c>
      <c r="Y71" s="6" t="s">
        <v>67</v>
      </c>
      <c r="Z71" t="s">
        <v>26</v>
      </c>
      <c r="AA71" t="s">
        <v>82</v>
      </c>
      <c r="AD71" t="s">
        <v>346</v>
      </c>
      <c r="AE71" t="s">
        <v>379</v>
      </c>
      <c r="AF71" s="6">
        <v>124</v>
      </c>
      <c r="AG71" s="38" t="s">
        <v>246</v>
      </c>
      <c r="AK71" t="s">
        <v>400</v>
      </c>
      <c r="AL71" t="s">
        <v>404</v>
      </c>
    </row>
    <row r="72" spans="24:38">
      <c r="X72" t="s">
        <v>25</v>
      </c>
      <c r="Y72" s="6" t="s">
        <v>62</v>
      </c>
      <c r="Z72" t="s">
        <v>26</v>
      </c>
      <c r="AA72" t="s">
        <v>83</v>
      </c>
      <c r="AD72" t="s">
        <v>347</v>
      </c>
      <c r="AE72" t="s">
        <v>380</v>
      </c>
      <c r="AF72" s="6">
        <v>125</v>
      </c>
      <c r="AG72" s="38" t="s">
        <v>247</v>
      </c>
      <c r="AK72" t="s">
        <v>400</v>
      </c>
      <c r="AL72" t="s">
        <v>405</v>
      </c>
    </row>
    <row r="73" spans="24:38">
      <c r="X73" t="s">
        <v>25</v>
      </c>
      <c r="Y73" s="6" t="s">
        <v>69</v>
      </c>
      <c r="Z73" t="s">
        <v>26</v>
      </c>
      <c r="AA73" t="s">
        <v>84</v>
      </c>
      <c r="AD73" t="s">
        <v>348</v>
      </c>
      <c r="AE73" t="s">
        <v>381</v>
      </c>
      <c r="AF73" s="6">
        <v>127</v>
      </c>
      <c r="AG73" s="38" t="s">
        <v>248</v>
      </c>
      <c r="AK73" t="s">
        <v>401</v>
      </c>
      <c r="AL73" t="s">
        <v>403</v>
      </c>
    </row>
    <row r="74" spans="24:38">
      <c r="X74" t="s">
        <v>25</v>
      </c>
      <c r="Y74" s="6" t="s">
        <v>63</v>
      </c>
      <c r="Z74" t="s">
        <v>26</v>
      </c>
      <c r="AA74" t="s">
        <v>85</v>
      </c>
      <c r="AE74" s="16" t="s">
        <v>424</v>
      </c>
      <c r="AF74" s="6">
        <v>129</v>
      </c>
      <c r="AG74" s="38" t="s">
        <v>249</v>
      </c>
      <c r="AK74" t="s">
        <v>401</v>
      </c>
      <c r="AL74" t="s">
        <v>404</v>
      </c>
    </row>
    <row r="75" spans="24:38">
      <c r="X75" t="s">
        <v>25</v>
      </c>
      <c r="Y75" s="6" t="s">
        <v>70</v>
      </c>
      <c r="Z75" t="s">
        <v>26</v>
      </c>
      <c r="AA75" t="s">
        <v>86</v>
      </c>
      <c r="AF75" t="s">
        <v>304</v>
      </c>
      <c r="AG75" s="38" t="s">
        <v>325</v>
      </c>
      <c r="AK75" t="s">
        <v>401</v>
      </c>
      <c r="AL75" t="s">
        <v>405</v>
      </c>
    </row>
    <row r="76" spans="24:38">
      <c r="X76" t="s">
        <v>25</v>
      </c>
      <c r="Y76" s="6" t="s">
        <v>71</v>
      </c>
      <c r="Z76" t="s">
        <v>26</v>
      </c>
      <c r="AA76" t="s">
        <v>87</v>
      </c>
      <c r="AF76" t="s">
        <v>305</v>
      </c>
      <c r="AG76" s="38" t="s">
        <v>326</v>
      </c>
      <c r="AK76" t="s">
        <v>402</v>
      </c>
      <c r="AL76" t="s">
        <v>403</v>
      </c>
    </row>
    <row r="77" spans="24:38">
      <c r="X77" t="s">
        <v>25</v>
      </c>
      <c r="Y77" s="6" t="s">
        <v>64</v>
      </c>
      <c r="Z77" t="s">
        <v>26</v>
      </c>
      <c r="AA77" t="s">
        <v>88</v>
      </c>
      <c r="AF77" t="s">
        <v>306</v>
      </c>
      <c r="AG77" s="38" t="s">
        <v>327</v>
      </c>
      <c r="AK77" t="s">
        <v>402</v>
      </c>
      <c r="AL77" t="s">
        <v>404</v>
      </c>
    </row>
    <row r="78" spans="24:38">
      <c r="X78" t="s">
        <v>26</v>
      </c>
      <c r="Y78" s="6" t="s">
        <v>72</v>
      </c>
      <c r="Z78" t="s">
        <v>26</v>
      </c>
      <c r="AA78" t="s">
        <v>89</v>
      </c>
      <c r="AF78" t="s">
        <v>307</v>
      </c>
      <c r="AG78" s="38" t="s">
        <v>328</v>
      </c>
      <c r="AK78" t="s">
        <v>402</v>
      </c>
      <c r="AL78" t="s">
        <v>405</v>
      </c>
    </row>
    <row r="79" spans="24:38" ht="15">
      <c r="X79" t="s">
        <v>26</v>
      </c>
      <c r="Y79" s="6" t="s">
        <v>73</v>
      </c>
      <c r="Z79" t="s">
        <v>26</v>
      </c>
      <c r="AA79" t="s">
        <v>148</v>
      </c>
      <c r="AF79" t="s">
        <v>308</v>
      </c>
      <c r="AG79" s="38" t="s">
        <v>329</v>
      </c>
      <c r="AK79" t="s">
        <v>201</v>
      </c>
      <c r="AL79" s="29" t="s">
        <v>487</v>
      </c>
    </row>
    <row r="80" spans="24:38" ht="15">
      <c r="X80" t="s">
        <v>26</v>
      </c>
      <c r="Y80" s="6" t="s">
        <v>74</v>
      </c>
      <c r="Z80" t="s">
        <v>26</v>
      </c>
      <c r="AA80" t="s">
        <v>149</v>
      </c>
      <c r="AF80" t="s">
        <v>309</v>
      </c>
      <c r="AG80" s="38" t="s">
        <v>330</v>
      </c>
      <c r="AK80" t="s">
        <v>202</v>
      </c>
      <c r="AL80" s="29" t="s">
        <v>487</v>
      </c>
    </row>
    <row r="81" spans="24:39" ht="15">
      <c r="X81" t="s">
        <v>26</v>
      </c>
      <c r="Y81" s="6" t="s">
        <v>75</v>
      </c>
      <c r="Z81" t="s">
        <v>26</v>
      </c>
      <c r="AA81" t="s">
        <v>147</v>
      </c>
      <c r="AF81" t="s">
        <v>310</v>
      </c>
      <c r="AG81" s="38" t="s">
        <v>331</v>
      </c>
      <c r="AK81" t="s">
        <v>203</v>
      </c>
      <c r="AL81" s="29" t="s">
        <v>487</v>
      </c>
    </row>
    <row r="82" spans="24:39" ht="15">
      <c r="X82" t="s">
        <v>26</v>
      </c>
      <c r="Y82" s="6" t="s">
        <v>76</v>
      </c>
      <c r="Z82" t="s">
        <v>26</v>
      </c>
      <c r="AA82" t="s">
        <v>150</v>
      </c>
      <c r="AF82" t="s">
        <v>311</v>
      </c>
      <c r="AG82" s="38" t="s">
        <v>332</v>
      </c>
      <c r="AK82" t="s">
        <v>204</v>
      </c>
      <c r="AL82" s="29" t="s">
        <v>487</v>
      </c>
    </row>
    <row r="83" spans="24:39" ht="15">
      <c r="X83" t="s">
        <v>26</v>
      </c>
      <c r="Y83" s="6" t="s">
        <v>77</v>
      </c>
      <c r="Z83" t="s">
        <v>26</v>
      </c>
      <c r="AA83" t="s">
        <v>151</v>
      </c>
      <c r="AF83" t="s">
        <v>312</v>
      </c>
      <c r="AG83" s="38" t="s">
        <v>333</v>
      </c>
      <c r="AK83" t="s">
        <v>205</v>
      </c>
      <c r="AL83" s="29" t="s">
        <v>487</v>
      </c>
    </row>
    <row r="84" spans="24:39" ht="15">
      <c r="X84" t="s">
        <v>26</v>
      </c>
      <c r="Y84" s="6" t="s">
        <v>78</v>
      </c>
      <c r="Z84" t="s">
        <v>26</v>
      </c>
      <c r="AA84" t="s">
        <v>152</v>
      </c>
      <c r="AF84" t="s">
        <v>313</v>
      </c>
      <c r="AG84" s="38" t="s">
        <v>334</v>
      </c>
      <c r="AK84" t="s">
        <v>258</v>
      </c>
      <c r="AL84" s="29" t="s">
        <v>487</v>
      </c>
    </row>
    <row r="85" spans="24:39" ht="15">
      <c r="X85" t="s">
        <v>26</v>
      </c>
      <c r="Y85" s="6" t="s">
        <v>66</v>
      </c>
      <c r="Z85" t="s">
        <v>26</v>
      </c>
      <c r="AA85" t="s">
        <v>153</v>
      </c>
      <c r="AF85" t="s">
        <v>314</v>
      </c>
      <c r="AG85" s="38" t="s">
        <v>335</v>
      </c>
      <c r="AK85" t="s">
        <v>260</v>
      </c>
      <c r="AL85" s="29" t="s">
        <v>487</v>
      </c>
      <c r="AM85" s="21"/>
    </row>
    <row r="86" spans="24:39" ht="15">
      <c r="X86" t="s">
        <v>26</v>
      </c>
      <c r="Y86" s="6" t="s">
        <v>60</v>
      </c>
      <c r="Z86" t="s">
        <v>26</v>
      </c>
      <c r="AA86" t="s">
        <v>154</v>
      </c>
      <c r="AF86" t="s">
        <v>315</v>
      </c>
      <c r="AG86" s="38" t="s">
        <v>336</v>
      </c>
      <c r="AK86" t="s">
        <v>259</v>
      </c>
      <c r="AL86" s="29" t="s">
        <v>487</v>
      </c>
    </row>
    <row r="87" spans="24:39" ht="15">
      <c r="X87" t="s">
        <v>26</v>
      </c>
      <c r="Y87" s="6" t="s">
        <v>61</v>
      </c>
      <c r="Z87" t="s">
        <v>27</v>
      </c>
      <c r="AA87" t="s">
        <v>81</v>
      </c>
      <c r="AF87" t="s">
        <v>316</v>
      </c>
      <c r="AG87" s="38" t="s">
        <v>337</v>
      </c>
      <c r="AK87" t="s">
        <v>346</v>
      </c>
      <c r="AL87" s="29" t="s">
        <v>487</v>
      </c>
    </row>
    <row r="88" spans="24:39" ht="15">
      <c r="X88" t="s">
        <v>26</v>
      </c>
      <c r="Y88" s="6" t="s">
        <v>65</v>
      </c>
      <c r="Z88" t="s">
        <v>27</v>
      </c>
      <c r="AA88" t="s">
        <v>82</v>
      </c>
      <c r="AF88" t="s">
        <v>317</v>
      </c>
      <c r="AG88" s="38" t="s">
        <v>338</v>
      </c>
      <c r="AK88" t="s">
        <v>347</v>
      </c>
      <c r="AL88" s="29" t="s">
        <v>487</v>
      </c>
    </row>
    <row r="89" spans="24:39" ht="15">
      <c r="X89" t="s">
        <v>26</v>
      </c>
      <c r="Y89" s="6" t="s">
        <v>68</v>
      </c>
      <c r="Z89" t="s">
        <v>27</v>
      </c>
      <c r="AA89" t="s">
        <v>83</v>
      </c>
      <c r="AF89" t="s">
        <v>318</v>
      </c>
      <c r="AG89" s="38" t="s">
        <v>339</v>
      </c>
      <c r="AK89" t="s">
        <v>348</v>
      </c>
      <c r="AL89" s="29" t="s">
        <v>487</v>
      </c>
    </row>
    <row r="90" spans="24:39">
      <c r="X90" t="s">
        <v>26</v>
      </c>
      <c r="Y90" s="6" t="s">
        <v>67</v>
      </c>
      <c r="Z90" t="s">
        <v>27</v>
      </c>
      <c r="AA90" t="s">
        <v>84</v>
      </c>
      <c r="AF90" t="s">
        <v>319</v>
      </c>
      <c r="AG90" s="38" t="s">
        <v>340</v>
      </c>
      <c r="AK90" s="14" t="s">
        <v>406</v>
      </c>
    </row>
    <row r="91" spans="24:39">
      <c r="X91" t="s">
        <v>26</v>
      </c>
      <c r="Y91" s="6" t="s">
        <v>62</v>
      </c>
      <c r="Z91" t="s">
        <v>27</v>
      </c>
      <c r="AA91" t="s">
        <v>85</v>
      </c>
      <c r="AF91" t="s">
        <v>320</v>
      </c>
      <c r="AG91" s="38" t="s">
        <v>341</v>
      </c>
    </row>
    <row r="92" spans="24:39">
      <c r="X92" t="s">
        <v>26</v>
      </c>
      <c r="Y92" s="6" t="s">
        <v>69</v>
      </c>
      <c r="Z92" t="s">
        <v>27</v>
      </c>
      <c r="AA92" t="s">
        <v>86</v>
      </c>
      <c r="AF92" t="s">
        <v>321</v>
      </c>
      <c r="AG92" s="38" t="s">
        <v>342</v>
      </c>
    </row>
    <row r="93" spans="24:39">
      <c r="X93" t="s">
        <v>26</v>
      </c>
      <c r="Y93" s="6" t="s">
        <v>63</v>
      </c>
      <c r="Z93" t="s">
        <v>27</v>
      </c>
      <c r="AA93" t="s">
        <v>87</v>
      </c>
      <c r="AF93" t="s">
        <v>322</v>
      </c>
      <c r="AG93" s="38" t="s">
        <v>343</v>
      </c>
    </row>
    <row r="94" spans="24:39">
      <c r="X94" t="s">
        <v>26</v>
      </c>
      <c r="Y94" s="6" t="s">
        <v>70</v>
      </c>
      <c r="Z94" t="s">
        <v>27</v>
      </c>
      <c r="AA94" t="s">
        <v>88</v>
      </c>
      <c r="AF94" t="s">
        <v>323</v>
      </c>
      <c r="AG94" s="38" t="s">
        <v>344</v>
      </c>
    </row>
    <row r="95" spans="24:39">
      <c r="X95" t="s">
        <v>26</v>
      </c>
      <c r="Y95" s="6" t="s">
        <v>71</v>
      </c>
      <c r="Z95" t="s">
        <v>27</v>
      </c>
      <c r="AA95" t="s">
        <v>89</v>
      </c>
      <c r="AF95" t="s">
        <v>324</v>
      </c>
      <c r="AG95" s="38" t="s">
        <v>345</v>
      </c>
    </row>
    <row r="96" spans="24:39">
      <c r="X96" t="s">
        <v>26</v>
      </c>
      <c r="Y96" s="6" t="s">
        <v>64</v>
      </c>
      <c r="Z96" t="s">
        <v>27</v>
      </c>
      <c r="AA96" t="s">
        <v>148</v>
      </c>
      <c r="AF96" t="s">
        <v>349</v>
      </c>
      <c r="AG96" s="38" t="s">
        <v>364</v>
      </c>
    </row>
    <row r="97" spans="24:33">
      <c r="X97" t="s">
        <v>27</v>
      </c>
      <c r="Y97" s="6" t="s">
        <v>72</v>
      </c>
      <c r="Z97" t="s">
        <v>27</v>
      </c>
      <c r="AA97" t="s">
        <v>149</v>
      </c>
      <c r="AF97" t="s">
        <v>350</v>
      </c>
      <c r="AG97" s="38" t="s">
        <v>365</v>
      </c>
    </row>
    <row r="98" spans="24:33">
      <c r="X98" t="s">
        <v>27</v>
      </c>
      <c r="Y98" s="6" t="s">
        <v>73</v>
      </c>
      <c r="Z98" t="s">
        <v>27</v>
      </c>
      <c r="AA98" t="s">
        <v>147</v>
      </c>
      <c r="AF98" t="s">
        <v>351</v>
      </c>
      <c r="AG98" s="38" t="s">
        <v>366</v>
      </c>
    </row>
    <row r="99" spans="24:33">
      <c r="X99" t="s">
        <v>27</v>
      </c>
      <c r="Y99" s="6" t="s">
        <v>74</v>
      </c>
      <c r="Z99" t="s">
        <v>27</v>
      </c>
      <c r="AA99" t="s">
        <v>150</v>
      </c>
      <c r="AF99" t="s">
        <v>352</v>
      </c>
      <c r="AG99" s="38" t="s">
        <v>367</v>
      </c>
    </row>
    <row r="100" spans="24:33">
      <c r="X100" t="s">
        <v>27</v>
      </c>
      <c r="Y100" s="6" t="s">
        <v>75</v>
      </c>
      <c r="Z100" t="s">
        <v>27</v>
      </c>
      <c r="AA100" t="s">
        <v>151</v>
      </c>
      <c r="AF100" t="s">
        <v>353</v>
      </c>
      <c r="AG100" s="38" t="s">
        <v>368</v>
      </c>
    </row>
    <row r="101" spans="24:33">
      <c r="X101" t="s">
        <v>27</v>
      </c>
      <c r="Y101" s="6" t="s">
        <v>76</v>
      </c>
      <c r="Z101" t="s">
        <v>27</v>
      </c>
      <c r="AA101" t="s">
        <v>152</v>
      </c>
      <c r="AF101" t="s">
        <v>354</v>
      </c>
      <c r="AG101" s="38" t="s">
        <v>369</v>
      </c>
    </row>
    <row r="102" spans="24:33">
      <c r="X102" t="s">
        <v>27</v>
      </c>
      <c r="Y102" s="6" t="s">
        <v>77</v>
      </c>
      <c r="Z102" t="s">
        <v>27</v>
      </c>
      <c r="AA102" t="s">
        <v>153</v>
      </c>
      <c r="AF102" t="s">
        <v>355</v>
      </c>
      <c r="AG102" s="38" t="s">
        <v>370</v>
      </c>
    </row>
    <row r="103" spans="24:33">
      <c r="X103" t="s">
        <v>27</v>
      </c>
      <c r="Y103" s="6" t="s">
        <v>78</v>
      </c>
      <c r="Z103" t="s">
        <v>27</v>
      </c>
      <c r="AA103" t="s">
        <v>154</v>
      </c>
      <c r="AF103" t="s">
        <v>356</v>
      </c>
      <c r="AG103" s="38" t="s">
        <v>371</v>
      </c>
    </row>
    <row r="104" spans="24:33">
      <c r="X104" t="s">
        <v>27</v>
      </c>
      <c r="Y104" s="6" t="s">
        <v>66</v>
      </c>
      <c r="Z104" t="s">
        <v>28</v>
      </c>
      <c r="AA104" t="s">
        <v>81</v>
      </c>
      <c r="AF104" t="s">
        <v>357</v>
      </c>
      <c r="AG104" s="38" t="s">
        <v>372</v>
      </c>
    </row>
    <row r="105" spans="24:33">
      <c r="X105" t="s">
        <v>27</v>
      </c>
      <c r="Y105" s="6" t="s">
        <v>60</v>
      </c>
      <c r="Z105" t="s">
        <v>28</v>
      </c>
      <c r="AA105" t="s">
        <v>82</v>
      </c>
      <c r="AF105" t="s">
        <v>358</v>
      </c>
      <c r="AG105" s="38" t="s">
        <v>373</v>
      </c>
    </row>
    <row r="106" spans="24:33">
      <c r="X106" t="s">
        <v>27</v>
      </c>
      <c r="Y106" s="6" t="s">
        <v>61</v>
      </c>
      <c r="Z106" t="s">
        <v>28</v>
      </c>
      <c r="AA106" t="s">
        <v>83</v>
      </c>
      <c r="AF106" t="s">
        <v>359</v>
      </c>
      <c r="AG106" s="38" t="s">
        <v>374</v>
      </c>
    </row>
    <row r="107" spans="24:33">
      <c r="X107" t="s">
        <v>27</v>
      </c>
      <c r="Y107" s="6" t="s">
        <v>65</v>
      </c>
      <c r="Z107" t="s">
        <v>28</v>
      </c>
      <c r="AA107" t="s">
        <v>84</v>
      </c>
      <c r="AF107" t="s">
        <v>360</v>
      </c>
      <c r="AG107" s="38" t="s">
        <v>375</v>
      </c>
    </row>
    <row r="108" spans="24:33">
      <c r="X108" t="s">
        <v>27</v>
      </c>
      <c r="Y108" s="6" t="s">
        <v>68</v>
      </c>
      <c r="Z108" t="s">
        <v>28</v>
      </c>
      <c r="AA108" t="s">
        <v>85</v>
      </c>
      <c r="AF108" t="s">
        <v>361</v>
      </c>
      <c r="AG108" s="38" t="s">
        <v>376</v>
      </c>
    </row>
    <row r="109" spans="24:33">
      <c r="X109" t="s">
        <v>27</v>
      </c>
      <c r="Y109" s="6" t="s">
        <v>67</v>
      </c>
      <c r="Z109" t="s">
        <v>28</v>
      </c>
      <c r="AA109" t="s">
        <v>86</v>
      </c>
      <c r="AF109" t="s">
        <v>362</v>
      </c>
      <c r="AG109" s="38" t="s">
        <v>377</v>
      </c>
    </row>
    <row r="110" spans="24:33">
      <c r="X110" t="s">
        <v>27</v>
      </c>
      <c r="Y110" s="6" t="s">
        <v>62</v>
      </c>
      <c r="Z110" t="s">
        <v>28</v>
      </c>
      <c r="AA110" t="s">
        <v>87</v>
      </c>
      <c r="AF110" t="s">
        <v>363</v>
      </c>
      <c r="AG110" s="38" t="s">
        <v>378</v>
      </c>
    </row>
    <row r="111" spans="24:33">
      <c r="X111" t="s">
        <v>27</v>
      </c>
      <c r="Y111" s="6" t="s">
        <v>69</v>
      </c>
      <c r="Z111" t="s">
        <v>28</v>
      </c>
      <c r="AA111" t="s">
        <v>88</v>
      </c>
      <c r="AG111" s="16" t="s">
        <v>425</v>
      </c>
    </row>
    <row r="112" spans="24:33">
      <c r="X112" t="s">
        <v>27</v>
      </c>
      <c r="Y112" s="6" t="s">
        <v>63</v>
      </c>
      <c r="Z112" t="s">
        <v>28</v>
      </c>
      <c r="AA112" t="s">
        <v>89</v>
      </c>
    </row>
    <row r="113" spans="24:27">
      <c r="X113" t="s">
        <v>27</v>
      </c>
      <c r="Y113" s="6" t="s">
        <v>70</v>
      </c>
      <c r="Z113" t="s">
        <v>28</v>
      </c>
      <c r="AA113" t="s">
        <v>148</v>
      </c>
    </row>
    <row r="114" spans="24:27">
      <c r="X114" t="s">
        <v>27</v>
      </c>
      <c r="Y114" s="6" t="s">
        <v>71</v>
      </c>
      <c r="Z114" t="s">
        <v>28</v>
      </c>
      <c r="AA114" t="s">
        <v>149</v>
      </c>
    </row>
    <row r="115" spans="24:27">
      <c r="X115" t="s">
        <v>27</v>
      </c>
      <c r="Y115" s="6" t="s">
        <v>64</v>
      </c>
      <c r="Z115" t="s">
        <v>28</v>
      </c>
      <c r="AA115" t="s">
        <v>147</v>
      </c>
    </row>
    <row r="116" spans="24:27">
      <c r="X116" t="s">
        <v>28</v>
      </c>
      <c r="Y116" s="6" t="s">
        <v>72</v>
      </c>
      <c r="Z116" t="s">
        <v>28</v>
      </c>
      <c r="AA116" t="s">
        <v>150</v>
      </c>
    </row>
    <row r="117" spans="24:27">
      <c r="X117" t="s">
        <v>28</v>
      </c>
      <c r="Y117" s="6" t="s">
        <v>73</v>
      </c>
      <c r="Z117" t="s">
        <v>28</v>
      </c>
      <c r="AA117" t="s">
        <v>151</v>
      </c>
    </row>
    <row r="118" spans="24:27">
      <c r="X118" t="s">
        <v>28</v>
      </c>
      <c r="Y118" s="6" t="s">
        <v>74</v>
      </c>
      <c r="Z118" t="s">
        <v>28</v>
      </c>
      <c r="AA118" t="s">
        <v>152</v>
      </c>
    </row>
    <row r="119" spans="24:27">
      <c r="X119" t="s">
        <v>28</v>
      </c>
      <c r="Y119" s="6" t="s">
        <v>75</v>
      </c>
      <c r="Z119" t="s">
        <v>28</v>
      </c>
      <c r="AA119" t="s">
        <v>153</v>
      </c>
    </row>
    <row r="120" spans="24:27">
      <c r="X120" t="s">
        <v>28</v>
      </c>
      <c r="Y120" s="6" t="s">
        <v>76</v>
      </c>
      <c r="Z120" t="s">
        <v>28</v>
      </c>
      <c r="AA120" t="s">
        <v>154</v>
      </c>
    </row>
    <row r="121" spans="24:27">
      <c r="X121" t="s">
        <v>28</v>
      </c>
      <c r="Y121" s="6" t="s">
        <v>77</v>
      </c>
      <c r="Z121" t="s">
        <v>136</v>
      </c>
      <c r="AA121" t="s">
        <v>81</v>
      </c>
    </row>
    <row r="122" spans="24:27">
      <c r="X122" t="s">
        <v>28</v>
      </c>
      <c r="Y122" s="6" t="s">
        <v>78</v>
      </c>
      <c r="Z122" t="s">
        <v>136</v>
      </c>
      <c r="AA122" t="s">
        <v>82</v>
      </c>
    </row>
    <row r="123" spans="24:27">
      <c r="X123" t="s">
        <v>28</v>
      </c>
      <c r="Y123" s="6" t="s">
        <v>66</v>
      </c>
      <c r="Z123" t="s">
        <v>136</v>
      </c>
      <c r="AA123" t="s">
        <v>148</v>
      </c>
    </row>
    <row r="124" spans="24:27">
      <c r="X124" t="s">
        <v>28</v>
      </c>
      <c r="Y124" s="6" t="s">
        <v>60</v>
      </c>
      <c r="Z124" t="s">
        <v>136</v>
      </c>
      <c r="AA124" t="s">
        <v>149</v>
      </c>
    </row>
    <row r="125" spans="24:27">
      <c r="X125" t="s">
        <v>28</v>
      </c>
      <c r="Y125" s="6" t="s">
        <v>61</v>
      </c>
      <c r="Z125" t="s">
        <v>131</v>
      </c>
      <c r="AA125" t="s">
        <v>83</v>
      </c>
    </row>
    <row r="126" spans="24:27">
      <c r="X126" t="s">
        <v>28</v>
      </c>
      <c r="Y126" s="6" t="s">
        <v>65</v>
      </c>
      <c r="Z126" t="s">
        <v>131</v>
      </c>
      <c r="AA126" t="s">
        <v>84</v>
      </c>
    </row>
    <row r="127" spans="24:27">
      <c r="X127" t="s">
        <v>28</v>
      </c>
      <c r="Y127" s="6" t="s">
        <v>68</v>
      </c>
      <c r="Z127" t="s">
        <v>131</v>
      </c>
      <c r="AA127" t="s">
        <v>85</v>
      </c>
    </row>
    <row r="128" spans="24:27">
      <c r="X128" t="s">
        <v>28</v>
      </c>
      <c r="Y128" s="6" t="s">
        <v>67</v>
      </c>
      <c r="Z128" t="s">
        <v>131</v>
      </c>
      <c r="AA128" t="s">
        <v>147</v>
      </c>
    </row>
    <row r="129" spans="24:27">
      <c r="X129" t="s">
        <v>28</v>
      </c>
      <c r="Y129" s="6" t="s">
        <v>62</v>
      </c>
      <c r="Z129" t="s">
        <v>131</v>
      </c>
      <c r="AA129" t="s">
        <v>150</v>
      </c>
    </row>
    <row r="130" spans="24:27">
      <c r="X130" t="s">
        <v>28</v>
      </c>
      <c r="Y130" s="6" t="s">
        <v>69</v>
      </c>
      <c r="Z130" t="s">
        <v>131</v>
      </c>
      <c r="AA130" t="s">
        <v>151</v>
      </c>
    </row>
    <row r="131" spans="24:27">
      <c r="X131" t="s">
        <v>28</v>
      </c>
      <c r="Y131" s="6" t="s">
        <v>63</v>
      </c>
      <c r="Z131" t="s">
        <v>131</v>
      </c>
      <c r="AA131" t="s">
        <v>152</v>
      </c>
    </row>
    <row r="132" spans="24:27">
      <c r="X132" t="s">
        <v>28</v>
      </c>
      <c r="Y132" s="6" t="s">
        <v>70</v>
      </c>
      <c r="Z132" t="s">
        <v>131</v>
      </c>
      <c r="AA132" t="s">
        <v>153</v>
      </c>
    </row>
    <row r="133" spans="24:27">
      <c r="X133" t="s">
        <v>28</v>
      </c>
      <c r="Y133" s="6" t="s">
        <v>71</v>
      </c>
      <c r="Z133" t="s">
        <v>131</v>
      </c>
      <c r="AA133" t="s">
        <v>154</v>
      </c>
    </row>
    <row r="134" spans="24:27">
      <c r="X134" t="s">
        <v>28</v>
      </c>
      <c r="Y134" s="6" t="s">
        <v>64</v>
      </c>
      <c r="Z134" t="s">
        <v>132</v>
      </c>
      <c r="AA134" t="s">
        <v>81</v>
      </c>
    </row>
    <row r="135" spans="24:27">
      <c r="X135" t="s">
        <v>136</v>
      </c>
      <c r="Y135" s="6" t="s">
        <v>120</v>
      </c>
      <c r="Z135" t="s">
        <v>132</v>
      </c>
      <c r="AA135" t="s">
        <v>82</v>
      </c>
    </row>
    <row r="136" spans="24:27">
      <c r="X136" t="s">
        <v>136</v>
      </c>
      <c r="Y136" s="6" t="s">
        <v>119</v>
      </c>
      <c r="Z136" t="s">
        <v>132</v>
      </c>
      <c r="AA136" t="s">
        <v>148</v>
      </c>
    </row>
    <row r="137" spans="24:27">
      <c r="X137" t="s">
        <v>136</v>
      </c>
      <c r="Y137" s="6" t="s">
        <v>121</v>
      </c>
      <c r="Z137" t="s">
        <v>132</v>
      </c>
      <c r="AA137" t="s">
        <v>149</v>
      </c>
    </row>
    <row r="138" spans="24:27">
      <c r="X138" t="s">
        <v>131</v>
      </c>
      <c r="Y138" s="6" t="s">
        <v>123</v>
      </c>
      <c r="Z138" t="s">
        <v>133</v>
      </c>
      <c r="AA138" t="s">
        <v>83</v>
      </c>
    </row>
    <row r="139" spans="24:27">
      <c r="X139" t="s">
        <v>131</v>
      </c>
      <c r="Y139" t="s">
        <v>122</v>
      </c>
      <c r="Z139" t="s">
        <v>133</v>
      </c>
      <c r="AA139" t="s">
        <v>84</v>
      </c>
    </row>
    <row r="140" spans="24:27">
      <c r="X140" t="s">
        <v>131</v>
      </c>
      <c r="Y140" t="s">
        <v>124</v>
      </c>
      <c r="Z140" t="s">
        <v>133</v>
      </c>
      <c r="AA140" t="s">
        <v>85</v>
      </c>
    </row>
    <row r="141" spans="24:27">
      <c r="X141" t="s">
        <v>131</v>
      </c>
      <c r="Y141" t="s">
        <v>125</v>
      </c>
      <c r="Z141" t="s">
        <v>133</v>
      </c>
      <c r="AA141" t="s">
        <v>147</v>
      </c>
    </row>
    <row r="142" spans="24:27">
      <c r="X142" t="s">
        <v>131</v>
      </c>
      <c r="Y142" s="6" t="s">
        <v>126</v>
      </c>
      <c r="Z142" t="s">
        <v>133</v>
      </c>
      <c r="AA142" t="s">
        <v>150</v>
      </c>
    </row>
    <row r="143" spans="24:27">
      <c r="X143" t="s">
        <v>131</v>
      </c>
      <c r="Y143" s="6" t="s">
        <v>127</v>
      </c>
      <c r="Z143" t="s">
        <v>133</v>
      </c>
      <c r="AA143" t="s">
        <v>151</v>
      </c>
    </row>
    <row r="144" spans="24:27">
      <c r="X144" t="s">
        <v>131</v>
      </c>
      <c r="Y144" s="12" t="s">
        <v>128</v>
      </c>
      <c r="Z144" t="s">
        <v>133</v>
      </c>
      <c r="AA144" t="s">
        <v>152</v>
      </c>
    </row>
    <row r="145" spans="24:27">
      <c r="X145" t="s">
        <v>131</v>
      </c>
      <c r="Y145" s="6" t="s">
        <v>130</v>
      </c>
      <c r="Z145" t="s">
        <v>133</v>
      </c>
      <c r="AA145" t="s">
        <v>153</v>
      </c>
    </row>
    <row r="146" spans="24:27">
      <c r="X146" t="s">
        <v>131</v>
      </c>
      <c r="Y146" s="6" t="s">
        <v>129</v>
      </c>
      <c r="Z146" t="s">
        <v>133</v>
      </c>
      <c r="AA146" t="s">
        <v>154</v>
      </c>
    </row>
    <row r="147" spans="24:27">
      <c r="X147" t="s">
        <v>132</v>
      </c>
      <c r="Y147" s="6" t="s">
        <v>120</v>
      </c>
      <c r="Z147" t="s">
        <v>134</v>
      </c>
      <c r="AA147" t="s">
        <v>81</v>
      </c>
    </row>
    <row r="148" spans="24:27">
      <c r="X148" t="s">
        <v>132</v>
      </c>
      <c r="Y148" s="6" t="s">
        <v>119</v>
      </c>
      <c r="Z148" t="s">
        <v>134</v>
      </c>
      <c r="AA148" t="s">
        <v>82</v>
      </c>
    </row>
    <row r="149" spans="24:27">
      <c r="X149" t="s">
        <v>132</v>
      </c>
      <c r="Y149" s="6" t="s">
        <v>121</v>
      </c>
      <c r="Z149" t="s">
        <v>134</v>
      </c>
      <c r="AA149" t="s">
        <v>148</v>
      </c>
    </row>
    <row r="150" spans="24:27">
      <c r="X150" t="s">
        <v>133</v>
      </c>
      <c r="Y150" s="6" t="s">
        <v>123</v>
      </c>
      <c r="Z150" t="s">
        <v>134</v>
      </c>
      <c r="AA150" t="s">
        <v>149</v>
      </c>
    </row>
    <row r="151" spans="24:27">
      <c r="X151" t="s">
        <v>133</v>
      </c>
      <c r="Y151" t="s">
        <v>122</v>
      </c>
      <c r="Z151" t="s">
        <v>135</v>
      </c>
      <c r="AA151" t="s">
        <v>83</v>
      </c>
    </row>
    <row r="152" spans="24:27">
      <c r="X152" t="s">
        <v>133</v>
      </c>
      <c r="Y152" t="s">
        <v>124</v>
      </c>
      <c r="Z152" t="s">
        <v>135</v>
      </c>
      <c r="AA152" t="s">
        <v>84</v>
      </c>
    </row>
    <row r="153" spans="24:27">
      <c r="X153" t="s">
        <v>133</v>
      </c>
      <c r="Y153" t="s">
        <v>125</v>
      </c>
      <c r="Z153" t="s">
        <v>135</v>
      </c>
      <c r="AA153" t="s">
        <v>85</v>
      </c>
    </row>
    <row r="154" spans="24:27">
      <c r="X154" t="s">
        <v>133</v>
      </c>
      <c r="Y154" s="6" t="s">
        <v>126</v>
      </c>
      <c r="Z154" t="s">
        <v>135</v>
      </c>
      <c r="AA154" t="s">
        <v>147</v>
      </c>
    </row>
    <row r="155" spans="24:27">
      <c r="X155" t="s">
        <v>133</v>
      </c>
      <c r="Y155" s="6" t="s">
        <v>127</v>
      </c>
      <c r="Z155" t="s">
        <v>135</v>
      </c>
      <c r="AA155" t="s">
        <v>150</v>
      </c>
    </row>
    <row r="156" spans="24:27">
      <c r="X156" t="s">
        <v>133</v>
      </c>
      <c r="Y156" s="12" t="s">
        <v>128</v>
      </c>
      <c r="Z156" t="s">
        <v>135</v>
      </c>
      <c r="AA156" t="s">
        <v>151</v>
      </c>
    </row>
    <row r="157" spans="24:27">
      <c r="X157" t="s">
        <v>133</v>
      </c>
      <c r="Y157" s="6" t="s">
        <v>130</v>
      </c>
      <c r="Z157" t="s">
        <v>135</v>
      </c>
      <c r="AA157" t="s">
        <v>152</v>
      </c>
    </row>
    <row r="158" spans="24:27">
      <c r="X158" t="s">
        <v>133</v>
      </c>
      <c r="Y158" s="6" t="s">
        <v>129</v>
      </c>
      <c r="Z158" t="s">
        <v>135</v>
      </c>
      <c r="AA158" t="s">
        <v>153</v>
      </c>
    </row>
    <row r="159" spans="24:27">
      <c r="X159" t="s">
        <v>134</v>
      </c>
      <c r="Y159" s="6" t="s">
        <v>120</v>
      </c>
      <c r="Z159" t="s">
        <v>135</v>
      </c>
      <c r="AA159" t="s">
        <v>154</v>
      </c>
    </row>
    <row r="160" spans="24:27">
      <c r="X160" t="s">
        <v>134</v>
      </c>
      <c r="Y160" s="6" t="s">
        <v>119</v>
      </c>
      <c r="Z160" t="s">
        <v>29</v>
      </c>
      <c r="AA160" t="s">
        <v>83</v>
      </c>
    </row>
    <row r="161" spans="24:27">
      <c r="X161" t="s">
        <v>134</v>
      </c>
      <c r="Y161" s="6" t="s">
        <v>121</v>
      </c>
      <c r="Z161" t="s">
        <v>29</v>
      </c>
      <c r="AA161" t="s">
        <v>84</v>
      </c>
    </row>
    <row r="162" spans="24:27">
      <c r="X162" t="s">
        <v>135</v>
      </c>
      <c r="Y162" s="6" t="s">
        <v>123</v>
      </c>
      <c r="Z162" t="s">
        <v>29</v>
      </c>
      <c r="AA162" t="s">
        <v>85</v>
      </c>
    </row>
    <row r="163" spans="24:27">
      <c r="X163" t="s">
        <v>135</v>
      </c>
      <c r="Y163" t="s">
        <v>122</v>
      </c>
      <c r="Z163" t="s">
        <v>29</v>
      </c>
      <c r="AA163" t="s">
        <v>147</v>
      </c>
    </row>
    <row r="164" spans="24:27">
      <c r="X164" t="s">
        <v>135</v>
      </c>
      <c r="Y164" t="s">
        <v>124</v>
      </c>
      <c r="Z164" t="s">
        <v>29</v>
      </c>
      <c r="AA164" t="s">
        <v>150</v>
      </c>
    </row>
    <row r="165" spans="24:27">
      <c r="X165" t="s">
        <v>135</v>
      </c>
      <c r="Y165" t="s">
        <v>125</v>
      </c>
      <c r="Z165" t="s">
        <v>29</v>
      </c>
      <c r="AA165" t="s">
        <v>151</v>
      </c>
    </row>
    <row r="166" spans="24:27">
      <c r="X166" t="s">
        <v>135</v>
      </c>
      <c r="Y166" s="6" t="s">
        <v>126</v>
      </c>
      <c r="Z166" t="s">
        <v>29</v>
      </c>
      <c r="AA166" t="s">
        <v>152</v>
      </c>
    </row>
    <row r="167" spans="24:27">
      <c r="X167" t="s">
        <v>135</v>
      </c>
      <c r="Y167" s="6" t="s">
        <v>127</v>
      </c>
      <c r="Z167" t="s">
        <v>29</v>
      </c>
      <c r="AA167" t="s">
        <v>153</v>
      </c>
    </row>
    <row r="168" spans="24:27">
      <c r="X168" t="s">
        <v>135</v>
      </c>
      <c r="Y168" s="12" t="s">
        <v>128</v>
      </c>
      <c r="Z168" t="s">
        <v>29</v>
      </c>
      <c r="AA168" t="s">
        <v>154</v>
      </c>
    </row>
    <row r="169" spans="24:27">
      <c r="X169" t="s">
        <v>135</v>
      </c>
      <c r="Y169" s="6" t="s">
        <v>130</v>
      </c>
      <c r="Z169" t="s">
        <v>29</v>
      </c>
      <c r="AA169" t="s">
        <v>155</v>
      </c>
    </row>
    <row r="170" spans="24:27">
      <c r="X170" t="s">
        <v>135</v>
      </c>
      <c r="Y170" s="6" t="s">
        <v>129</v>
      </c>
      <c r="Z170" t="s">
        <v>29</v>
      </c>
      <c r="AA170" t="s">
        <v>156</v>
      </c>
    </row>
    <row r="171" spans="24:27">
      <c r="X171" t="s">
        <v>29</v>
      </c>
      <c r="Y171" t="s">
        <v>137</v>
      </c>
      <c r="Z171" t="s">
        <v>29</v>
      </c>
      <c r="AA171" t="s">
        <v>157</v>
      </c>
    </row>
    <row r="172" spans="24:27">
      <c r="X172" t="s">
        <v>29</v>
      </c>
      <c r="Y172" s="6" t="s">
        <v>138</v>
      </c>
      <c r="Z172" t="s">
        <v>29</v>
      </c>
      <c r="AA172" t="s">
        <v>158</v>
      </c>
    </row>
    <row r="173" spans="24:27">
      <c r="X173" t="s">
        <v>29</v>
      </c>
      <c r="Y173" s="6" t="s">
        <v>139</v>
      </c>
      <c r="Z173" t="s">
        <v>29</v>
      </c>
      <c r="AA173" t="s">
        <v>159</v>
      </c>
    </row>
    <row r="174" spans="24:27">
      <c r="X174" t="s">
        <v>29</v>
      </c>
      <c r="Y174" s="6" t="s">
        <v>140</v>
      </c>
      <c r="Z174" t="s">
        <v>29</v>
      </c>
      <c r="AA174" t="s">
        <v>160</v>
      </c>
    </row>
    <row r="175" spans="24:27">
      <c r="X175" t="s">
        <v>29</v>
      </c>
      <c r="Y175" t="s">
        <v>141</v>
      </c>
      <c r="Z175" t="s">
        <v>29</v>
      </c>
      <c r="AA175" t="s">
        <v>161</v>
      </c>
    </row>
    <row r="176" spans="24:27">
      <c r="X176" t="s">
        <v>29</v>
      </c>
      <c r="Y176" t="s">
        <v>142</v>
      </c>
      <c r="Z176" t="s">
        <v>30</v>
      </c>
      <c r="AA176" t="s">
        <v>81</v>
      </c>
    </row>
    <row r="177" spans="24:27">
      <c r="X177" t="s">
        <v>29</v>
      </c>
      <c r="Y177" t="s">
        <v>143</v>
      </c>
      <c r="Z177" t="s">
        <v>30</v>
      </c>
      <c r="AA177" t="s">
        <v>82</v>
      </c>
    </row>
    <row r="178" spans="24:27">
      <c r="X178" t="s">
        <v>29</v>
      </c>
      <c r="Y178" t="s">
        <v>144</v>
      </c>
      <c r="Z178" t="s">
        <v>30</v>
      </c>
      <c r="AA178" t="s">
        <v>83</v>
      </c>
    </row>
    <row r="179" spans="24:27">
      <c r="X179" t="s">
        <v>29</v>
      </c>
      <c r="Y179" t="s">
        <v>145</v>
      </c>
      <c r="Z179" t="s">
        <v>30</v>
      </c>
      <c r="AA179" t="s">
        <v>84</v>
      </c>
    </row>
    <row r="180" spans="24:27">
      <c r="X180" t="s">
        <v>29</v>
      </c>
      <c r="Y180" t="s">
        <v>146</v>
      </c>
      <c r="Z180" t="s">
        <v>30</v>
      </c>
      <c r="AA180" t="s">
        <v>85</v>
      </c>
    </row>
    <row r="181" spans="24:27" ht="15">
      <c r="X181" t="s">
        <v>30</v>
      </c>
      <c r="Y181" s="29" t="s">
        <v>488</v>
      </c>
      <c r="Z181" t="s">
        <v>30</v>
      </c>
      <c r="AA181" t="s">
        <v>86</v>
      </c>
    </row>
    <row r="182" spans="24:27">
      <c r="X182" t="s">
        <v>31</v>
      </c>
      <c r="Y182" t="s">
        <v>179</v>
      </c>
      <c r="Z182" t="s">
        <v>30</v>
      </c>
      <c r="AA182" t="s">
        <v>87</v>
      </c>
    </row>
    <row r="183" spans="24:27">
      <c r="X183" t="s">
        <v>31</v>
      </c>
      <c r="Y183" t="s">
        <v>180</v>
      </c>
      <c r="Z183" t="s">
        <v>30</v>
      </c>
      <c r="AA183" t="s">
        <v>88</v>
      </c>
    </row>
    <row r="184" spans="24:27">
      <c r="X184" t="s">
        <v>31</v>
      </c>
      <c r="Y184" t="s">
        <v>181</v>
      </c>
      <c r="Z184" t="s">
        <v>30</v>
      </c>
      <c r="AA184" t="s">
        <v>89</v>
      </c>
    </row>
    <row r="185" spans="24:27">
      <c r="X185" t="s">
        <v>31</v>
      </c>
      <c r="Y185" t="s">
        <v>182</v>
      </c>
      <c r="Z185" t="s">
        <v>30</v>
      </c>
      <c r="AA185" t="s">
        <v>148</v>
      </c>
    </row>
    <row r="186" spans="24:27">
      <c r="X186" t="s">
        <v>31</v>
      </c>
      <c r="Y186" t="s">
        <v>183</v>
      </c>
      <c r="Z186" t="s">
        <v>30</v>
      </c>
      <c r="AA186" t="s">
        <v>149</v>
      </c>
    </row>
    <row r="187" spans="24:27">
      <c r="X187" t="s">
        <v>31</v>
      </c>
      <c r="Y187" t="s">
        <v>184</v>
      </c>
      <c r="Z187" t="s">
        <v>30</v>
      </c>
      <c r="AA187" t="s">
        <v>147</v>
      </c>
    </row>
    <row r="188" spans="24:27">
      <c r="X188" t="s">
        <v>32</v>
      </c>
      <c r="Y188" t="s">
        <v>491</v>
      </c>
      <c r="Z188" t="s">
        <v>30</v>
      </c>
      <c r="AA188" t="s">
        <v>150</v>
      </c>
    </row>
    <row r="189" spans="24:27">
      <c r="X189" t="s">
        <v>32</v>
      </c>
      <c r="Y189" t="s">
        <v>492</v>
      </c>
      <c r="Z189" t="s">
        <v>30</v>
      </c>
      <c r="AA189" t="s">
        <v>151</v>
      </c>
    </row>
    <row r="190" spans="24:27">
      <c r="X190" t="s">
        <v>32</v>
      </c>
      <c r="Y190" t="s">
        <v>493</v>
      </c>
      <c r="Z190" t="s">
        <v>30</v>
      </c>
      <c r="AA190" t="s">
        <v>152</v>
      </c>
    </row>
    <row r="191" spans="24:27">
      <c r="X191" t="s">
        <v>32</v>
      </c>
      <c r="Y191" t="s">
        <v>494</v>
      </c>
      <c r="Z191" t="s">
        <v>30</v>
      </c>
      <c r="AA191" t="s">
        <v>153</v>
      </c>
    </row>
    <row r="192" spans="24:27">
      <c r="X192" t="s">
        <v>32</v>
      </c>
      <c r="Y192" t="s">
        <v>495</v>
      </c>
      <c r="Z192" t="s">
        <v>30</v>
      </c>
      <c r="AA192" t="s">
        <v>154</v>
      </c>
    </row>
    <row r="193" spans="24:27">
      <c r="X193" t="s">
        <v>33</v>
      </c>
      <c r="Y193" t="s">
        <v>395</v>
      </c>
      <c r="Z193" t="s">
        <v>31</v>
      </c>
      <c r="AA193" t="s">
        <v>185</v>
      </c>
    </row>
    <row r="194" spans="24:27">
      <c r="X194" t="s">
        <v>33</v>
      </c>
      <c r="Y194" t="s">
        <v>396</v>
      </c>
      <c r="Z194" t="s">
        <v>31</v>
      </c>
      <c r="AA194" t="s">
        <v>186</v>
      </c>
    </row>
    <row r="195" spans="24:27">
      <c r="X195" t="s">
        <v>33</v>
      </c>
      <c r="Y195" t="s">
        <v>397</v>
      </c>
      <c r="Z195" t="s">
        <v>31</v>
      </c>
      <c r="AA195" t="s">
        <v>187</v>
      </c>
    </row>
    <row r="196" spans="24:27">
      <c r="X196" t="s">
        <v>33</v>
      </c>
      <c r="Y196" t="s">
        <v>398</v>
      </c>
      <c r="Z196" t="s">
        <v>31</v>
      </c>
      <c r="AA196" t="s">
        <v>188</v>
      </c>
    </row>
    <row r="197" spans="24:27">
      <c r="X197" t="s">
        <v>33</v>
      </c>
      <c r="Y197" t="s">
        <v>399</v>
      </c>
      <c r="Z197" t="s">
        <v>31</v>
      </c>
      <c r="AA197" t="s">
        <v>189</v>
      </c>
    </row>
    <row r="198" spans="24:27" ht="15">
      <c r="X198" t="s">
        <v>33</v>
      </c>
      <c r="Y198" t="s">
        <v>400</v>
      </c>
      <c r="Z198" t="s">
        <v>32</v>
      </c>
      <c r="AA198" s="29" t="s">
        <v>487</v>
      </c>
    </row>
    <row r="199" spans="24:27">
      <c r="X199" t="s">
        <v>33</v>
      </c>
      <c r="Y199" t="s">
        <v>401</v>
      </c>
      <c r="Z199" t="s">
        <v>33</v>
      </c>
      <c r="AA199" s="27" t="s">
        <v>458</v>
      </c>
    </row>
    <row r="200" spans="24:27">
      <c r="X200" t="s">
        <v>33</v>
      </c>
      <c r="Y200" t="s">
        <v>402</v>
      </c>
      <c r="Z200" t="s">
        <v>33</v>
      </c>
      <c r="AA200" s="27" t="s">
        <v>459</v>
      </c>
    </row>
    <row r="201" spans="24:27">
      <c r="X201" t="s">
        <v>34</v>
      </c>
      <c r="Y201" t="s">
        <v>395</v>
      </c>
      <c r="Z201" t="s">
        <v>33</v>
      </c>
      <c r="AA201" s="27" t="s">
        <v>460</v>
      </c>
    </row>
    <row r="202" spans="24:27">
      <c r="X202" t="s">
        <v>34</v>
      </c>
      <c r="Y202" t="s">
        <v>396</v>
      </c>
      <c r="Z202" t="s">
        <v>33</v>
      </c>
      <c r="AA202" s="27" t="s">
        <v>461</v>
      </c>
    </row>
    <row r="203" spans="24:27">
      <c r="X203" t="s">
        <v>34</v>
      </c>
      <c r="Y203" t="s">
        <v>397</v>
      </c>
      <c r="Z203" t="s">
        <v>33</v>
      </c>
      <c r="AA203" s="27" t="s">
        <v>462</v>
      </c>
    </row>
    <row r="204" spans="24:27">
      <c r="X204" t="s">
        <v>34</v>
      </c>
      <c r="Y204" t="s">
        <v>398</v>
      </c>
      <c r="Z204" t="s">
        <v>33</v>
      </c>
      <c r="AA204" s="27" t="s">
        <v>463</v>
      </c>
    </row>
    <row r="205" spans="24:27">
      <c r="X205" t="s">
        <v>34</v>
      </c>
      <c r="Y205" t="s">
        <v>399</v>
      </c>
      <c r="Z205" t="s">
        <v>33</v>
      </c>
      <c r="AA205" s="27" t="s">
        <v>464</v>
      </c>
    </row>
    <row r="206" spans="24:27">
      <c r="X206" t="s">
        <v>34</v>
      </c>
      <c r="Y206" t="s">
        <v>400</v>
      </c>
      <c r="Z206" t="s">
        <v>33</v>
      </c>
      <c r="AA206" s="27" t="s">
        <v>465</v>
      </c>
    </row>
    <row r="207" spans="24:27">
      <c r="X207" t="s">
        <v>34</v>
      </c>
      <c r="Y207" t="s">
        <v>401</v>
      </c>
      <c r="Z207" t="s">
        <v>33</v>
      </c>
      <c r="AA207" s="27" t="s">
        <v>466</v>
      </c>
    </row>
    <row r="208" spans="24:27">
      <c r="X208" t="s">
        <v>34</v>
      </c>
      <c r="Y208" t="s">
        <v>402</v>
      </c>
      <c r="Z208" t="s">
        <v>33</v>
      </c>
      <c r="AA208" s="27" t="s">
        <v>467</v>
      </c>
    </row>
    <row r="209" spans="24:27">
      <c r="X209" t="s">
        <v>35</v>
      </c>
      <c r="Y209" t="s">
        <v>201</v>
      </c>
      <c r="Z209" t="s">
        <v>33</v>
      </c>
      <c r="AA209" s="27" t="s">
        <v>468</v>
      </c>
    </row>
    <row r="210" spans="24:27">
      <c r="X210" t="s">
        <v>35</v>
      </c>
      <c r="Y210" t="s">
        <v>202</v>
      </c>
      <c r="Z210" t="s">
        <v>33</v>
      </c>
      <c r="AA210" s="27" t="s">
        <v>469</v>
      </c>
    </row>
    <row r="211" spans="24:27">
      <c r="X211" t="s">
        <v>35</v>
      </c>
      <c r="Y211" t="s">
        <v>203</v>
      </c>
      <c r="Z211" t="s">
        <v>33</v>
      </c>
      <c r="AA211" s="27" t="s">
        <v>470</v>
      </c>
    </row>
    <row r="212" spans="24:27">
      <c r="X212" t="s">
        <v>35</v>
      </c>
      <c r="Y212" t="s">
        <v>204</v>
      </c>
      <c r="Z212" t="s">
        <v>33</v>
      </c>
      <c r="AA212" s="27" t="s">
        <v>471</v>
      </c>
    </row>
    <row r="213" spans="24:27">
      <c r="X213" t="s">
        <v>35</v>
      </c>
      <c r="Y213" t="s">
        <v>205</v>
      </c>
      <c r="Z213" t="s">
        <v>33</v>
      </c>
      <c r="AA213" s="27" t="s">
        <v>472</v>
      </c>
    </row>
    <row r="214" spans="24:27">
      <c r="X214" t="s">
        <v>35</v>
      </c>
      <c r="Y214" t="s">
        <v>258</v>
      </c>
      <c r="Z214" t="s">
        <v>33</v>
      </c>
      <c r="AA214" s="27" t="s">
        <v>473</v>
      </c>
    </row>
    <row r="215" spans="24:27">
      <c r="X215" t="s">
        <v>35</v>
      </c>
      <c r="Y215" t="s">
        <v>260</v>
      </c>
      <c r="Z215" t="s">
        <v>33</v>
      </c>
      <c r="AA215" s="27" t="s">
        <v>474</v>
      </c>
    </row>
    <row r="216" spans="24:27">
      <c r="X216" t="s">
        <v>35</v>
      </c>
      <c r="Y216" t="s">
        <v>259</v>
      </c>
      <c r="Z216" t="s">
        <v>33</v>
      </c>
      <c r="AA216" s="27" t="s">
        <v>475</v>
      </c>
    </row>
    <row r="217" spans="24:27">
      <c r="X217" t="s">
        <v>36</v>
      </c>
      <c r="Y217" t="s">
        <v>201</v>
      </c>
      <c r="Z217" t="s">
        <v>33</v>
      </c>
      <c r="AA217" s="27" t="s">
        <v>476</v>
      </c>
    </row>
    <row r="218" spans="24:27">
      <c r="X218" t="s">
        <v>36</v>
      </c>
      <c r="Y218" t="s">
        <v>202</v>
      </c>
      <c r="Z218" t="s">
        <v>33</v>
      </c>
      <c r="AA218" s="27" t="s">
        <v>477</v>
      </c>
    </row>
    <row r="219" spans="24:27">
      <c r="X219" t="s">
        <v>36</v>
      </c>
      <c r="Y219" t="s">
        <v>203</v>
      </c>
      <c r="Z219" t="s">
        <v>33</v>
      </c>
      <c r="AA219" s="27" t="s">
        <v>478</v>
      </c>
    </row>
    <row r="220" spans="24:27">
      <c r="X220" t="s">
        <v>36</v>
      </c>
      <c r="Y220" t="s">
        <v>204</v>
      </c>
      <c r="Z220" t="s">
        <v>33</v>
      </c>
      <c r="AA220" s="27" t="s">
        <v>479</v>
      </c>
    </row>
    <row r="221" spans="24:27">
      <c r="X221" t="s">
        <v>36</v>
      </c>
      <c r="Y221" t="s">
        <v>205</v>
      </c>
      <c r="Z221" t="s">
        <v>33</v>
      </c>
      <c r="AA221" s="6">
        <v>102</v>
      </c>
    </row>
    <row r="222" spans="24:27">
      <c r="X222" t="s">
        <v>36</v>
      </c>
      <c r="Y222" t="s">
        <v>258</v>
      </c>
      <c r="Z222" t="s">
        <v>33</v>
      </c>
      <c r="AA222" s="6">
        <v>105</v>
      </c>
    </row>
    <row r="223" spans="24:27">
      <c r="X223" t="s">
        <v>36</v>
      </c>
      <c r="Y223" t="s">
        <v>260</v>
      </c>
      <c r="Z223" t="s">
        <v>33</v>
      </c>
      <c r="AA223" s="6">
        <v>106</v>
      </c>
    </row>
    <row r="224" spans="24:27">
      <c r="X224" t="s">
        <v>36</v>
      </c>
      <c r="Y224" t="s">
        <v>259</v>
      </c>
      <c r="Z224" t="s">
        <v>33</v>
      </c>
      <c r="AA224" s="6">
        <v>107</v>
      </c>
    </row>
    <row r="225" spans="24:27" ht="15">
      <c r="X225" s="4" t="s">
        <v>18</v>
      </c>
      <c r="Y225" s="29" t="s">
        <v>487</v>
      </c>
      <c r="Z225" t="s">
        <v>33</v>
      </c>
      <c r="AA225" s="6">
        <v>108</v>
      </c>
    </row>
    <row r="226" spans="24:27" ht="15">
      <c r="X226" s="4" t="s">
        <v>20</v>
      </c>
      <c r="Y226" s="29" t="s">
        <v>487</v>
      </c>
      <c r="Z226" t="s">
        <v>33</v>
      </c>
      <c r="AA226" s="6">
        <v>109</v>
      </c>
    </row>
    <row r="227" spans="24:27">
      <c r="X227" s="4" t="s">
        <v>22</v>
      </c>
      <c r="Y227" t="s">
        <v>346</v>
      </c>
      <c r="Z227" t="s">
        <v>33</v>
      </c>
      <c r="AA227" s="6">
        <v>110</v>
      </c>
    </row>
    <row r="228" spans="24:27">
      <c r="X228" s="4" t="s">
        <v>22</v>
      </c>
      <c r="Y228" t="s">
        <v>347</v>
      </c>
      <c r="Z228" t="s">
        <v>33</v>
      </c>
      <c r="AA228" s="6">
        <v>111</v>
      </c>
    </row>
    <row r="229" spans="24:27">
      <c r="X229" s="4" t="s">
        <v>22</v>
      </c>
      <c r="Y229" t="s">
        <v>348</v>
      </c>
      <c r="Z229" t="s">
        <v>33</v>
      </c>
      <c r="AA229" s="6">
        <v>112</v>
      </c>
    </row>
    <row r="230" spans="24:27">
      <c r="Y230" s="16" t="s">
        <v>386</v>
      </c>
      <c r="Z230" t="s">
        <v>33</v>
      </c>
      <c r="AA230" s="6">
        <v>113</v>
      </c>
    </row>
    <row r="231" spans="24:27">
      <c r="Z231" t="s">
        <v>33</v>
      </c>
      <c r="AA231" s="6">
        <v>114</v>
      </c>
    </row>
    <row r="232" spans="24:27">
      <c r="Z232" t="s">
        <v>33</v>
      </c>
      <c r="AA232" s="6">
        <v>115</v>
      </c>
    </row>
    <row r="233" spans="24:27">
      <c r="Z233" t="s">
        <v>33</v>
      </c>
      <c r="AA233" s="6">
        <v>116</v>
      </c>
    </row>
    <row r="234" spans="24:27">
      <c r="Z234" t="s">
        <v>33</v>
      </c>
      <c r="AA234" s="6">
        <v>117</v>
      </c>
    </row>
    <row r="235" spans="24:27">
      <c r="Z235" t="s">
        <v>33</v>
      </c>
      <c r="AA235" s="6">
        <v>119</v>
      </c>
    </row>
    <row r="236" spans="24:27">
      <c r="Z236" t="s">
        <v>33</v>
      </c>
      <c r="AA236" s="6">
        <v>120</v>
      </c>
    </row>
    <row r="237" spans="24:27">
      <c r="Z237" t="s">
        <v>33</v>
      </c>
      <c r="AA237" s="6">
        <v>121</v>
      </c>
    </row>
    <row r="238" spans="24:27">
      <c r="Z238" t="s">
        <v>33</v>
      </c>
      <c r="AA238" s="6">
        <v>122</v>
      </c>
    </row>
    <row r="239" spans="24:27">
      <c r="Z239" t="s">
        <v>33</v>
      </c>
      <c r="AA239" s="6">
        <v>124</v>
      </c>
    </row>
    <row r="240" spans="24:27">
      <c r="Z240" t="s">
        <v>33</v>
      </c>
      <c r="AA240" s="6">
        <v>125</v>
      </c>
    </row>
    <row r="241" spans="26:27">
      <c r="Z241" t="s">
        <v>33</v>
      </c>
      <c r="AA241" s="6">
        <v>127</v>
      </c>
    </row>
    <row r="242" spans="26:27">
      <c r="Z242" t="s">
        <v>33</v>
      </c>
      <c r="AA242" s="6">
        <v>129</v>
      </c>
    </row>
    <row r="243" spans="26:27">
      <c r="Z243" t="s">
        <v>34</v>
      </c>
      <c r="AA243" s="27" t="s">
        <v>458</v>
      </c>
    </row>
    <row r="244" spans="26:27">
      <c r="Z244" t="s">
        <v>34</v>
      </c>
      <c r="AA244" s="27" t="s">
        <v>459</v>
      </c>
    </row>
    <row r="245" spans="26:27">
      <c r="Z245" t="s">
        <v>34</v>
      </c>
      <c r="AA245" s="27" t="s">
        <v>460</v>
      </c>
    </row>
    <row r="246" spans="26:27">
      <c r="Z246" t="s">
        <v>34</v>
      </c>
      <c r="AA246" s="27" t="s">
        <v>461</v>
      </c>
    </row>
    <row r="247" spans="26:27">
      <c r="Z247" t="s">
        <v>34</v>
      </c>
      <c r="AA247" s="27" t="s">
        <v>462</v>
      </c>
    </row>
    <row r="248" spans="26:27">
      <c r="Z248" t="s">
        <v>34</v>
      </c>
      <c r="AA248" s="27" t="s">
        <v>463</v>
      </c>
    </row>
    <row r="249" spans="26:27">
      <c r="Z249" t="s">
        <v>34</v>
      </c>
      <c r="AA249" s="27" t="s">
        <v>464</v>
      </c>
    </row>
    <row r="250" spans="26:27">
      <c r="Z250" t="s">
        <v>34</v>
      </c>
      <c r="AA250" s="27" t="s">
        <v>465</v>
      </c>
    </row>
    <row r="251" spans="26:27">
      <c r="Z251" t="s">
        <v>34</v>
      </c>
      <c r="AA251" s="27" t="s">
        <v>466</v>
      </c>
    </row>
    <row r="252" spans="26:27">
      <c r="Z252" t="s">
        <v>34</v>
      </c>
      <c r="AA252" s="27" t="s">
        <v>467</v>
      </c>
    </row>
    <row r="253" spans="26:27">
      <c r="Z253" t="s">
        <v>34</v>
      </c>
      <c r="AA253" s="27" t="s">
        <v>468</v>
      </c>
    </row>
    <row r="254" spans="26:27">
      <c r="Z254" t="s">
        <v>34</v>
      </c>
      <c r="AA254" s="27" t="s">
        <v>469</v>
      </c>
    </row>
    <row r="255" spans="26:27">
      <c r="Z255" t="s">
        <v>34</v>
      </c>
      <c r="AA255" s="27" t="s">
        <v>470</v>
      </c>
    </row>
    <row r="256" spans="26:27">
      <c r="Z256" t="s">
        <v>34</v>
      </c>
      <c r="AA256" s="27" t="s">
        <v>471</v>
      </c>
    </row>
    <row r="257" spans="26:27">
      <c r="Z257" t="s">
        <v>34</v>
      </c>
      <c r="AA257" s="27" t="s">
        <v>472</v>
      </c>
    </row>
    <row r="258" spans="26:27">
      <c r="Z258" t="s">
        <v>34</v>
      </c>
      <c r="AA258" s="27" t="s">
        <v>473</v>
      </c>
    </row>
    <row r="259" spans="26:27">
      <c r="Z259" t="s">
        <v>34</v>
      </c>
      <c r="AA259" s="27" t="s">
        <v>474</v>
      </c>
    </row>
    <row r="260" spans="26:27">
      <c r="Z260" t="s">
        <v>34</v>
      </c>
      <c r="AA260" s="27" t="s">
        <v>475</v>
      </c>
    </row>
    <row r="261" spans="26:27">
      <c r="Z261" t="s">
        <v>34</v>
      </c>
      <c r="AA261" s="27" t="s">
        <v>476</v>
      </c>
    </row>
    <row r="262" spans="26:27">
      <c r="Z262" t="s">
        <v>34</v>
      </c>
      <c r="AA262" s="27" t="s">
        <v>477</v>
      </c>
    </row>
    <row r="263" spans="26:27">
      <c r="Z263" t="s">
        <v>34</v>
      </c>
      <c r="AA263" s="27" t="s">
        <v>478</v>
      </c>
    </row>
    <row r="264" spans="26:27">
      <c r="Z264" t="s">
        <v>34</v>
      </c>
      <c r="AA264" s="27" t="s">
        <v>479</v>
      </c>
    </row>
    <row r="265" spans="26:27">
      <c r="Z265" t="s">
        <v>34</v>
      </c>
      <c r="AA265" s="6">
        <v>102</v>
      </c>
    </row>
    <row r="266" spans="26:27">
      <c r="Z266" t="s">
        <v>34</v>
      </c>
      <c r="AA266" s="6">
        <v>105</v>
      </c>
    </row>
    <row r="267" spans="26:27">
      <c r="Z267" t="s">
        <v>34</v>
      </c>
      <c r="AA267" s="6">
        <v>106</v>
      </c>
    </row>
    <row r="268" spans="26:27">
      <c r="Z268" t="s">
        <v>34</v>
      </c>
      <c r="AA268" s="6">
        <v>107</v>
      </c>
    </row>
    <row r="269" spans="26:27">
      <c r="Z269" t="s">
        <v>34</v>
      </c>
      <c r="AA269" s="6">
        <v>108</v>
      </c>
    </row>
    <row r="270" spans="26:27">
      <c r="Z270" t="s">
        <v>34</v>
      </c>
      <c r="AA270" s="6">
        <v>109</v>
      </c>
    </row>
    <row r="271" spans="26:27">
      <c r="Z271" t="s">
        <v>34</v>
      </c>
      <c r="AA271" s="6">
        <v>110</v>
      </c>
    </row>
    <row r="272" spans="26:27">
      <c r="Z272" t="s">
        <v>34</v>
      </c>
      <c r="AA272" s="6">
        <v>111</v>
      </c>
    </row>
    <row r="273" spans="26:27">
      <c r="Z273" t="s">
        <v>34</v>
      </c>
      <c r="AA273" s="6">
        <v>112</v>
      </c>
    </row>
    <row r="274" spans="26:27">
      <c r="Z274" t="s">
        <v>34</v>
      </c>
      <c r="AA274" s="6">
        <v>113</v>
      </c>
    </row>
    <row r="275" spans="26:27">
      <c r="Z275" t="s">
        <v>34</v>
      </c>
      <c r="AA275" s="6">
        <v>114</v>
      </c>
    </row>
    <row r="276" spans="26:27">
      <c r="Z276" t="s">
        <v>34</v>
      </c>
      <c r="AA276" s="6">
        <v>115</v>
      </c>
    </row>
    <row r="277" spans="26:27">
      <c r="Z277" t="s">
        <v>34</v>
      </c>
      <c r="AA277" s="6">
        <v>116</v>
      </c>
    </row>
    <row r="278" spans="26:27">
      <c r="Z278" t="s">
        <v>34</v>
      </c>
      <c r="AA278" s="6">
        <v>117</v>
      </c>
    </row>
    <row r="279" spans="26:27">
      <c r="Z279" t="s">
        <v>34</v>
      </c>
      <c r="AA279" s="6">
        <v>119</v>
      </c>
    </row>
    <row r="280" spans="26:27">
      <c r="Z280" t="s">
        <v>34</v>
      </c>
      <c r="AA280" s="6">
        <v>120</v>
      </c>
    </row>
    <row r="281" spans="26:27">
      <c r="Z281" t="s">
        <v>34</v>
      </c>
      <c r="AA281" s="6">
        <v>121</v>
      </c>
    </row>
    <row r="282" spans="26:27">
      <c r="Z282" t="s">
        <v>34</v>
      </c>
      <c r="AA282" s="6">
        <v>122</v>
      </c>
    </row>
    <row r="283" spans="26:27">
      <c r="Z283" t="s">
        <v>34</v>
      </c>
      <c r="AA283" s="6">
        <v>124</v>
      </c>
    </row>
    <row r="284" spans="26:27">
      <c r="Z284" t="s">
        <v>34</v>
      </c>
      <c r="AA284" s="6">
        <v>125</v>
      </c>
    </row>
    <row r="285" spans="26:27">
      <c r="Z285" t="s">
        <v>34</v>
      </c>
      <c r="AA285" s="6">
        <v>127</v>
      </c>
    </row>
    <row r="286" spans="26:27">
      <c r="Z286" t="s">
        <v>34</v>
      </c>
      <c r="AA286" s="6">
        <v>129</v>
      </c>
    </row>
    <row r="287" spans="26:27">
      <c r="Z287" t="s">
        <v>35</v>
      </c>
      <c r="AA287" s="27" t="s">
        <v>458</v>
      </c>
    </row>
    <row r="288" spans="26:27">
      <c r="Z288" t="s">
        <v>261</v>
      </c>
      <c r="AA288" s="27" t="s">
        <v>459</v>
      </c>
    </row>
    <row r="289" spans="26:27">
      <c r="Z289" t="s">
        <v>262</v>
      </c>
      <c r="AA289" s="27" t="s">
        <v>460</v>
      </c>
    </row>
    <row r="290" spans="26:27">
      <c r="Z290" t="s">
        <v>263</v>
      </c>
      <c r="AA290" s="27" t="s">
        <v>461</v>
      </c>
    </row>
    <row r="291" spans="26:27">
      <c r="Z291" t="s">
        <v>264</v>
      </c>
      <c r="AA291" s="27" t="s">
        <v>462</v>
      </c>
    </row>
    <row r="292" spans="26:27">
      <c r="Z292" t="s">
        <v>265</v>
      </c>
      <c r="AA292" s="27" t="s">
        <v>463</v>
      </c>
    </row>
    <row r="293" spans="26:27">
      <c r="Z293" t="s">
        <v>266</v>
      </c>
      <c r="AA293" s="27" t="s">
        <v>464</v>
      </c>
    </row>
    <row r="294" spans="26:27">
      <c r="Z294" t="s">
        <v>267</v>
      </c>
      <c r="AA294" s="27" t="s">
        <v>465</v>
      </c>
    </row>
    <row r="295" spans="26:27">
      <c r="Z295" t="s">
        <v>268</v>
      </c>
      <c r="AA295" s="27" t="s">
        <v>466</v>
      </c>
    </row>
    <row r="296" spans="26:27">
      <c r="Z296" t="s">
        <v>269</v>
      </c>
      <c r="AA296" s="27" t="s">
        <v>467</v>
      </c>
    </row>
    <row r="297" spans="26:27">
      <c r="Z297" t="s">
        <v>270</v>
      </c>
      <c r="AA297" s="27" t="s">
        <v>468</v>
      </c>
    </row>
    <row r="298" spans="26:27">
      <c r="Z298" t="s">
        <v>271</v>
      </c>
      <c r="AA298" s="27" t="s">
        <v>469</v>
      </c>
    </row>
    <row r="299" spans="26:27">
      <c r="Z299" t="s">
        <v>272</v>
      </c>
      <c r="AA299" s="27" t="s">
        <v>470</v>
      </c>
    </row>
    <row r="300" spans="26:27">
      <c r="Z300" t="s">
        <v>273</v>
      </c>
      <c r="AA300" s="27" t="s">
        <v>471</v>
      </c>
    </row>
    <row r="301" spans="26:27">
      <c r="Z301" t="s">
        <v>274</v>
      </c>
      <c r="AA301" s="27" t="s">
        <v>472</v>
      </c>
    </row>
    <row r="302" spans="26:27">
      <c r="Z302" t="s">
        <v>275</v>
      </c>
      <c r="AA302" s="27" t="s">
        <v>473</v>
      </c>
    </row>
    <row r="303" spans="26:27">
      <c r="Z303" t="s">
        <v>276</v>
      </c>
      <c r="AA303" s="27" t="s">
        <v>474</v>
      </c>
    </row>
    <row r="304" spans="26:27">
      <c r="Z304" t="s">
        <v>277</v>
      </c>
      <c r="AA304" s="27" t="s">
        <v>475</v>
      </c>
    </row>
    <row r="305" spans="26:27">
      <c r="Z305" t="s">
        <v>278</v>
      </c>
      <c r="AA305" s="27" t="s">
        <v>476</v>
      </c>
    </row>
    <row r="306" spans="26:27">
      <c r="Z306" t="s">
        <v>279</v>
      </c>
      <c r="AA306" s="27" t="s">
        <v>477</v>
      </c>
    </row>
    <row r="307" spans="26:27">
      <c r="Z307" t="s">
        <v>280</v>
      </c>
      <c r="AA307" s="27" t="s">
        <v>478</v>
      </c>
    </row>
    <row r="308" spans="26:27">
      <c r="Z308" t="s">
        <v>281</v>
      </c>
      <c r="AA308" s="27" t="s">
        <v>479</v>
      </c>
    </row>
    <row r="309" spans="26:27">
      <c r="Z309" t="s">
        <v>282</v>
      </c>
      <c r="AA309" s="6">
        <v>102</v>
      </c>
    </row>
    <row r="310" spans="26:27">
      <c r="Z310" t="s">
        <v>283</v>
      </c>
      <c r="AA310" s="6">
        <v>105</v>
      </c>
    </row>
    <row r="311" spans="26:27">
      <c r="Z311" t="s">
        <v>284</v>
      </c>
      <c r="AA311" s="6">
        <v>106</v>
      </c>
    </row>
    <row r="312" spans="26:27">
      <c r="Z312" t="s">
        <v>285</v>
      </c>
      <c r="AA312" s="6">
        <v>107</v>
      </c>
    </row>
    <row r="313" spans="26:27">
      <c r="Z313" t="s">
        <v>286</v>
      </c>
      <c r="AA313" s="6">
        <v>108</v>
      </c>
    </row>
    <row r="314" spans="26:27">
      <c r="Z314" t="s">
        <v>287</v>
      </c>
      <c r="AA314" s="6">
        <v>109</v>
      </c>
    </row>
    <row r="315" spans="26:27">
      <c r="Z315" t="s">
        <v>288</v>
      </c>
      <c r="AA315" s="6">
        <v>110</v>
      </c>
    </row>
    <row r="316" spans="26:27">
      <c r="Z316" t="s">
        <v>289</v>
      </c>
      <c r="AA316" s="6">
        <v>111</v>
      </c>
    </row>
    <row r="317" spans="26:27">
      <c r="Z317" t="s">
        <v>290</v>
      </c>
      <c r="AA317" s="6">
        <v>112</v>
      </c>
    </row>
    <row r="318" spans="26:27">
      <c r="Z318" t="s">
        <v>291</v>
      </c>
      <c r="AA318" s="6">
        <v>113</v>
      </c>
    </row>
    <row r="319" spans="26:27">
      <c r="Z319" t="s">
        <v>292</v>
      </c>
      <c r="AA319" s="6">
        <v>114</v>
      </c>
    </row>
    <row r="320" spans="26:27">
      <c r="Z320" t="s">
        <v>293</v>
      </c>
      <c r="AA320" s="6">
        <v>115</v>
      </c>
    </row>
    <row r="321" spans="26:27">
      <c r="Z321" t="s">
        <v>294</v>
      </c>
      <c r="AA321" s="6">
        <v>116</v>
      </c>
    </row>
    <row r="322" spans="26:27">
      <c r="Z322" t="s">
        <v>295</v>
      </c>
      <c r="AA322" s="6">
        <v>117</v>
      </c>
    </row>
    <row r="323" spans="26:27">
      <c r="Z323" t="s">
        <v>296</v>
      </c>
      <c r="AA323" s="6">
        <v>119</v>
      </c>
    </row>
    <row r="324" spans="26:27">
      <c r="Z324" t="s">
        <v>297</v>
      </c>
      <c r="AA324" s="6">
        <v>120</v>
      </c>
    </row>
    <row r="325" spans="26:27">
      <c r="Z325" t="s">
        <v>298</v>
      </c>
      <c r="AA325" s="6">
        <v>121</v>
      </c>
    </row>
    <row r="326" spans="26:27">
      <c r="Z326" t="s">
        <v>299</v>
      </c>
      <c r="AA326" s="6">
        <v>122</v>
      </c>
    </row>
    <row r="327" spans="26:27">
      <c r="Z327" t="s">
        <v>300</v>
      </c>
      <c r="AA327" s="6">
        <v>124</v>
      </c>
    </row>
    <row r="328" spans="26:27">
      <c r="Z328" t="s">
        <v>301</v>
      </c>
      <c r="AA328" s="6">
        <v>125</v>
      </c>
    </row>
    <row r="329" spans="26:27">
      <c r="Z329" t="s">
        <v>302</v>
      </c>
      <c r="AA329" s="6">
        <v>127</v>
      </c>
    </row>
    <row r="330" spans="26:27">
      <c r="Z330" t="s">
        <v>303</v>
      </c>
      <c r="AA330" s="6">
        <v>129</v>
      </c>
    </row>
    <row r="331" spans="26:27">
      <c r="Z331" t="s">
        <v>36</v>
      </c>
      <c r="AA331" s="27" t="s">
        <v>458</v>
      </c>
    </row>
    <row r="332" spans="26:27">
      <c r="Z332" t="s">
        <v>36</v>
      </c>
      <c r="AA332" s="27" t="s">
        <v>459</v>
      </c>
    </row>
    <row r="333" spans="26:27">
      <c r="Z333" t="s">
        <v>36</v>
      </c>
      <c r="AA333" s="27" t="s">
        <v>460</v>
      </c>
    </row>
    <row r="334" spans="26:27">
      <c r="Z334" t="s">
        <v>36</v>
      </c>
      <c r="AA334" s="27" t="s">
        <v>461</v>
      </c>
    </row>
    <row r="335" spans="26:27">
      <c r="Z335" t="s">
        <v>36</v>
      </c>
      <c r="AA335" s="27" t="s">
        <v>462</v>
      </c>
    </row>
    <row r="336" spans="26:27">
      <c r="Z336" t="s">
        <v>36</v>
      </c>
      <c r="AA336" s="27" t="s">
        <v>463</v>
      </c>
    </row>
    <row r="337" spans="26:27">
      <c r="Z337" t="s">
        <v>36</v>
      </c>
      <c r="AA337" s="27" t="s">
        <v>464</v>
      </c>
    </row>
    <row r="338" spans="26:27">
      <c r="Z338" t="s">
        <v>36</v>
      </c>
      <c r="AA338" s="27" t="s">
        <v>465</v>
      </c>
    </row>
    <row r="339" spans="26:27">
      <c r="Z339" t="s">
        <v>36</v>
      </c>
      <c r="AA339" s="27" t="s">
        <v>466</v>
      </c>
    </row>
    <row r="340" spans="26:27">
      <c r="Z340" t="s">
        <v>36</v>
      </c>
      <c r="AA340" s="27" t="s">
        <v>467</v>
      </c>
    </row>
    <row r="341" spans="26:27">
      <c r="Z341" t="s">
        <v>36</v>
      </c>
      <c r="AA341" s="27" t="s">
        <v>468</v>
      </c>
    </row>
    <row r="342" spans="26:27">
      <c r="Z342" t="s">
        <v>36</v>
      </c>
      <c r="AA342" s="27" t="s">
        <v>469</v>
      </c>
    </row>
    <row r="343" spans="26:27">
      <c r="Z343" t="s">
        <v>36</v>
      </c>
      <c r="AA343" s="27" t="s">
        <v>470</v>
      </c>
    </row>
    <row r="344" spans="26:27">
      <c r="Z344" t="s">
        <v>36</v>
      </c>
      <c r="AA344" s="27" t="s">
        <v>471</v>
      </c>
    </row>
    <row r="345" spans="26:27">
      <c r="Z345" t="s">
        <v>36</v>
      </c>
      <c r="AA345" s="27" t="s">
        <v>472</v>
      </c>
    </row>
    <row r="346" spans="26:27">
      <c r="Z346" t="s">
        <v>36</v>
      </c>
      <c r="AA346" s="27" t="s">
        <v>473</v>
      </c>
    </row>
    <row r="347" spans="26:27">
      <c r="Z347" t="s">
        <v>36</v>
      </c>
      <c r="AA347" s="27" t="s">
        <v>474</v>
      </c>
    </row>
    <row r="348" spans="26:27">
      <c r="Z348" t="s">
        <v>36</v>
      </c>
      <c r="AA348" s="27" t="s">
        <v>475</v>
      </c>
    </row>
    <row r="349" spans="26:27">
      <c r="Z349" t="s">
        <v>36</v>
      </c>
      <c r="AA349" s="27" t="s">
        <v>476</v>
      </c>
    </row>
    <row r="350" spans="26:27">
      <c r="Z350" t="s">
        <v>36</v>
      </c>
      <c r="AA350" s="27" t="s">
        <v>477</v>
      </c>
    </row>
    <row r="351" spans="26:27">
      <c r="Z351" t="s">
        <v>36</v>
      </c>
      <c r="AA351" s="27" t="s">
        <v>478</v>
      </c>
    </row>
    <row r="352" spans="26:27">
      <c r="Z352" t="s">
        <v>36</v>
      </c>
      <c r="AA352" s="27" t="s">
        <v>479</v>
      </c>
    </row>
    <row r="353" spans="26:27">
      <c r="Z353" t="s">
        <v>36</v>
      </c>
      <c r="AA353" s="6">
        <v>102</v>
      </c>
    </row>
    <row r="354" spans="26:27">
      <c r="Z354" t="s">
        <v>36</v>
      </c>
      <c r="AA354" s="6">
        <v>105</v>
      </c>
    </row>
    <row r="355" spans="26:27">
      <c r="Z355" t="s">
        <v>36</v>
      </c>
      <c r="AA355" s="6">
        <v>106</v>
      </c>
    </row>
    <row r="356" spans="26:27">
      <c r="Z356" t="s">
        <v>36</v>
      </c>
      <c r="AA356" s="6">
        <v>107</v>
      </c>
    </row>
    <row r="357" spans="26:27">
      <c r="Z357" t="s">
        <v>36</v>
      </c>
      <c r="AA357" s="6">
        <v>108</v>
      </c>
    </row>
    <row r="358" spans="26:27">
      <c r="Z358" t="s">
        <v>36</v>
      </c>
      <c r="AA358" s="6">
        <v>109</v>
      </c>
    </row>
    <row r="359" spans="26:27">
      <c r="Z359" t="s">
        <v>36</v>
      </c>
      <c r="AA359" s="6">
        <v>110</v>
      </c>
    </row>
    <row r="360" spans="26:27">
      <c r="Z360" t="s">
        <v>36</v>
      </c>
      <c r="AA360" s="6">
        <v>111</v>
      </c>
    </row>
    <row r="361" spans="26:27">
      <c r="Z361" t="s">
        <v>36</v>
      </c>
      <c r="AA361" s="6">
        <v>112</v>
      </c>
    </row>
    <row r="362" spans="26:27">
      <c r="Z362" t="s">
        <v>36</v>
      </c>
      <c r="AA362" s="6">
        <v>113</v>
      </c>
    </row>
    <row r="363" spans="26:27">
      <c r="Z363" t="s">
        <v>36</v>
      </c>
      <c r="AA363" s="6">
        <v>114</v>
      </c>
    </row>
    <row r="364" spans="26:27">
      <c r="Z364" t="s">
        <v>36</v>
      </c>
      <c r="AA364" s="6">
        <v>115</v>
      </c>
    </row>
    <row r="365" spans="26:27">
      <c r="Z365" t="s">
        <v>36</v>
      </c>
      <c r="AA365" s="6">
        <v>116</v>
      </c>
    </row>
    <row r="366" spans="26:27">
      <c r="Z366" t="s">
        <v>36</v>
      </c>
      <c r="AA366" s="6">
        <v>117</v>
      </c>
    </row>
    <row r="367" spans="26:27">
      <c r="Z367" t="s">
        <v>36</v>
      </c>
      <c r="AA367" s="6">
        <v>119</v>
      </c>
    </row>
    <row r="368" spans="26:27">
      <c r="Z368" t="s">
        <v>36</v>
      </c>
      <c r="AA368" s="6">
        <v>120</v>
      </c>
    </row>
    <row r="369" spans="26:27">
      <c r="Z369" t="s">
        <v>36</v>
      </c>
      <c r="AA369" s="6">
        <v>121</v>
      </c>
    </row>
    <row r="370" spans="26:27">
      <c r="Z370" t="s">
        <v>36</v>
      </c>
      <c r="AA370" s="6">
        <v>122</v>
      </c>
    </row>
    <row r="371" spans="26:27">
      <c r="Z371" t="s">
        <v>36</v>
      </c>
      <c r="AA371" s="6">
        <v>124</v>
      </c>
    </row>
    <row r="372" spans="26:27">
      <c r="Z372" t="s">
        <v>36</v>
      </c>
      <c r="AA372" s="6">
        <v>125</v>
      </c>
    </row>
    <row r="373" spans="26:27">
      <c r="Z373" t="s">
        <v>36</v>
      </c>
      <c r="AA373" s="6">
        <v>127</v>
      </c>
    </row>
    <row r="374" spans="26:27">
      <c r="Z374" t="s">
        <v>36</v>
      </c>
      <c r="AA374" s="6">
        <v>129</v>
      </c>
    </row>
    <row r="375" spans="26:27">
      <c r="Z375" s="4" t="s">
        <v>18</v>
      </c>
      <c r="AA375" t="s">
        <v>304</v>
      </c>
    </row>
    <row r="376" spans="26:27">
      <c r="Z376" s="4" t="s">
        <v>18</v>
      </c>
      <c r="AA376" t="s">
        <v>305</v>
      </c>
    </row>
    <row r="377" spans="26:27">
      <c r="Z377" s="4" t="s">
        <v>18</v>
      </c>
      <c r="AA377" t="s">
        <v>306</v>
      </c>
    </row>
    <row r="378" spans="26:27">
      <c r="Z378" s="4" t="s">
        <v>18</v>
      </c>
      <c r="AA378" t="s">
        <v>307</v>
      </c>
    </row>
    <row r="379" spans="26:27">
      <c r="Z379" s="4" t="s">
        <v>18</v>
      </c>
      <c r="AA379" t="s">
        <v>308</v>
      </c>
    </row>
    <row r="380" spans="26:27">
      <c r="Z380" s="4" t="s">
        <v>18</v>
      </c>
      <c r="AA380" t="s">
        <v>309</v>
      </c>
    </row>
    <row r="381" spans="26:27">
      <c r="Z381" s="4" t="s">
        <v>18</v>
      </c>
      <c r="AA381" t="s">
        <v>310</v>
      </c>
    </row>
    <row r="382" spans="26:27">
      <c r="Z382" s="4" t="s">
        <v>18</v>
      </c>
      <c r="AA382" t="s">
        <v>311</v>
      </c>
    </row>
    <row r="383" spans="26:27">
      <c r="Z383" s="4" t="s">
        <v>18</v>
      </c>
      <c r="AA383" t="s">
        <v>312</v>
      </c>
    </row>
    <row r="384" spans="26:27">
      <c r="Z384" s="4" t="s">
        <v>18</v>
      </c>
      <c r="AA384" t="s">
        <v>313</v>
      </c>
    </row>
    <row r="385" spans="26:27">
      <c r="Z385" s="4" t="s">
        <v>18</v>
      </c>
      <c r="AA385" t="s">
        <v>314</v>
      </c>
    </row>
    <row r="386" spans="26:27">
      <c r="Z386" s="4" t="s">
        <v>18</v>
      </c>
      <c r="AA386" t="s">
        <v>315</v>
      </c>
    </row>
    <row r="387" spans="26:27">
      <c r="Z387" s="4" t="s">
        <v>18</v>
      </c>
      <c r="AA387" t="s">
        <v>316</v>
      </c>
    </row>
    <row r="388" spans="26:27">
      <c r="Z388" s="4" t="s">
        <v>18</v>
      </c>
      <c r="AA388" t="s">
        <v>317</v>
      </c>
    </row>
    <row r="389" spans="26:27">
      <c r="Z389" s="4" t="s">
        <v>18</v>
      </c>
      <c r="AA389" t="s">
        <v>318</v>
      </c>
    </row>
    <row r="390" spans="26:27">
      <c r="Z390" s="4" t="s">
        <v>18</v>
      </c>
      <c r="AA390" t="s">
        <v>319</v>
      </c>
    </row>
    <row r="391" spans="26:27">
      <c r="Z391" s="4" t="s">
        <v>18</v>
      </c>
      <c r="AA391" t="s">
        <v>320</v>
      </c>
    </row>
    <row r="392" spans="26:27">
      <c r="Z392" s="4" t="s">
        <v>18</v>
      </c>
      <c r="AA392" t="s">
        <v>321</v>
      </c>
    </row>
    <row r="393" spans="26:27">
      <c r="Z393" s="4" t="s">
        <v>18</v>
      </c>
      <c r="AA393" t="s">
        <v>322</v>
      </c>
    </row>
    <row r="394" spans="26:27">
      <c r="Z394" s="4" t="s">
        <v>18</v>
      </c>
      <c r="AA394" t="s">
        <v>323</v>
      </c>
    </row>
    <row r="395" spans="26:27">
      <c r="Z395" s="4" t="s">
        <v>18</v>
      </c>
      <c r="AA395" t="s">
        <v>324</v>
      </c>
    </row>
    <row r="396" spans="26:27" ht="15">
      <c r="Z396" s="4" t="s">
        <v>20</v>
      </c>
      <c r="AA396" s="29" t="s">
        <v>487</v>
      </c>
    </row>
    <row r="397" spans="26:27">
      <c r="Z397" s="4" t="s">
        <v>22</v>
      </c>
      <c r="AA397" t="s">
        <v>349</v>
      </c>
    </row>
    <row r="398" spans="26:27">
      <c r="Z398" s="4" t="s">
        <v>22</v>
      </c>
      <c r="AA398" t="s">
        <v>350</v>
      </c>
    </row>
    <row r="399" spans="26:27">
      <c r="Z399" s="4" t="s">
        <v>22</v>
      </c>
      <c r="AA399" t="s">
        <v>351</v>
      </c>
    </row>
    <row r="400" spans="26:27">
      <c r="Z400" s="4" t="s">
        <v>22</v>
      </c>
      <c r="AA400" t="s">
        <v>352</v>
      </c>
    </row>
    <row r="401" spans="26:27">
      <c r="Z401" s="4" t="s">
        <v>22</v>
      </c>
      <c r="AA401" t="s">
        <v>353</v>
      </c>
    </row>
    <row r="402" spans="26:27">
      <c r="Z402" s="4" t="s">
        <v>22</v>
      </c>
      <c r="AA402" t="s">
        <v>354</v>
      </c>
    </row>
    <row r="403" spans="26:27">
      <c r="Z403" s="4" t="s">
        <v>22</v>
      </c>
      <c r="AA403" t="s">
        <v>355</v>
      </c>
    </row>
    <row r="404" spans="26:27">
      <c r="Z404" s="4" t="s">
        <v>22</v>
      </c>
      <c r="AA404" t="s">
        <v>356</v>
      </c>
    </row>
    <row r="405" spans="26:27">
      <c r="Z405" s="4" t="s">
        <v>22</v>
      </c>
      <c r="AA405" t="s">
        <v>357</v>
      </c>
    </row>
    <row r="406" spans="26:27">
      <c r="Z406" s="4" t="s">
        <v>22</v>
      </c>
      <c r="AA406" t="s">
        <v>358</v>
      </c>
    </row>
    <row r="407" spans="26:27">
      <c r="Z407" s="4" t="s">
        <v>22</v>
      </c>
      <c r="AA407" t="s">
        <v>359</v>
      </c>
    </row>
    <row r="408" spans="26:27">
      <c r="Z408" s="4" t="s">
        <v>22</v>
      </c>
      <c r="AA408" t="s">
        <v>360</v>
      </c>
    </row>
    <row r="409" spans="26:27">
      <c r="Z409" s="4" t="s">
        <v>22</v>
      </c>
      <c r="AA409" t="s">
        <v>361</v>
      </c>
    </row>
    <row r="410" spans="26:27">
      <c r="Z410" s="4" t="s">
        <v>22</v>
      </c>
      <c r="AA410" t="s">
        <v>362</v>
      </c>
    </row>
    <row r="411" spans="26:27">
      <c r="Z411" s="4" t="s">
        <v>22</v>
      </c>
      <c r="AA411" t="s">
        <v>363</v>
      </c>
    </row>
    <row r="412" spans="26:27">
      <c r="AA412" s="16" t="s">
        <v>421</v>
      </c>
    </row>
  </sheetData>
  <sheetProtection password="CE28" sheet="1" objects="1" scenarios="1" formatCells="0" formatColumns="0" formatRows="0" insertColumns="0" insertRows="0" insertHyperlinks="0" deleteColumns="0" deleteRows="0" sort="0" autoFilter="0" pivotTables="0"/>
  <mergeCells count="7">
    <mergeCell ref="F27:F28"/>
    <mergeCell ref="G27:G28"/>
    <mergeCell ref="A10:A11"/>
    <mergeCell ref="D27:D28"/>
    <mergeCell ref="E27:E28"/>
    <mergeCell ref="A12:A13"/>
    <mergeCell ref="A14:A15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6">
    <tabColor rgb="FF92D050"/>
  </sheetPr>
  <dimension ref="A1:AJ412"/>
  <sheetViews>
    <sheetView topLeftCell="AA1" zoomScale="70" zoomScaleNormal="70" workbookViewId="0">
      <selection activeCell="AH6" sqref="AH6"/>
    </sheetView>
  </sheetViews>
  <sheetFormatPr defaultRowHeight="14.25"/>
  <cols>
    <col min="1" max="1" width="17.125" customWidth="1"/>
    <col min="2" max="2" width="12.75" customWidth="1"/>
    <col min="3" max="3" width="13.5" customWidth="1"/>
    <col min="4" max="4" width="10.625" customWidth="1"/>
    <col min="5" max="5" width="2" customWidth="1"/>
    <col min="6" max="6" width="3.5" style="17" customWidth="1"/>
    <col min="7" max="7" width="2.375" customWidth="1"/>
    <col min="8" max="8" width="17.125" customWidth="1"/>
    <col min="9" max="9" width="27.125" customWidth="1"/>
    <col min="10" max="10" width="17.125" customWidth="1"/>
    <col min="11" max="11" width="25.75" customWidth="1"/>
    <col min="12" max="12" width="19.25" customWidth="1"/>
    <col min="13" max="13" width="21.375" customWidth="1"/>
    <col min="14" max="14" width="17.125" customWidth="1"/>
    <col min="15" max="15" width="25" customWidth="1"/>
    <col min="16" max="16" width="17.125" customWidth="1"/>
    <col min="17" max="17" width="22" customWidth="1"/>
    <col min="18" max="18" width="2.375" customWidth="1"/>
    <col min="19" max="19" width="3.5" style="17" customWidth="1"/>
    <col min="20" max="20" width="2.25" customWidth="1"/>
    <col min="21" max="21" width="79.875" customWidth="1"/>
    <col min="22" max="22" width="80" customWidth="1"/>
    <col min="23" max="23" width="79.125" customWidth="1"/>
    <col min="24" max="24" width="25.75" customWidth="1"/>
    <col min="25" max="25" width="3.5" style="17" customWidth="1"/>
    <col min="26" max="26" width="2.625" customWidth="1"/>
    <col min="27" max="27" width="78.75" customWidth="1"/>
    <col min="29" max="29" width="29.75" customWidth="1"/>
    <col min="30" max="30" width="11.625" customWidth="1"/>
    <col min="31" max="31" width="3.5" style="17" customWidth="1"/>
    <col min="32" max="32" width="3.875" customWidth="1"/>
    <col min="33" max="33" width="78.75" customWidth="1"/>
    <col min="34" max="35" width="15" customWidth="1"/>
  </cols>
  <sheetData>
    <row r="1" spans="1:36" ht="73.5" customHeight="1">
      <c r="A1" s="29" t="s">
        <v>487</v>
      </c>
      <c r="B1" s="23" t="s">
        <v>447</v>
      </c>
      <c r="C1" s="29" t="s">
        <v>487</v>
      </c>
      <c r="D1" s="23" t="s">
        <v>447</v>
      </c>
      <c r="H1" s="29" t="s">
        <v>487</v>
      </c>
      <c r="I1" s="27" t="s">
        <v>486</v>
      </c>
      <c r="J1" s="29" t="s">
        <v>487</v>
      </c>
      <c r="K1" s="29" t="s">
        <v>487</v>
      </c>
      <c r="L1" s="29" t="s">
        <v>487</v>
      </c>
      <c r="M1" s="29" t="s">
        <v>487</v>
      </c>
      <c r="N1" s="29" t="s">
        <v>487</v>
      </c>
      <c r="O1" s="29" t="s">
        <v>487</v>
      </c>
      <c r="P1" s="29" t="s">
        <v>487</v>
      </c>
      <c r="Q1" s="29" t="s">
        <v>487</v>
      </c>
      <c r="U1" s="29" t="s">
        <v>487</v>
      </c>
      <c r="V1" s="29" t="s">
        <v>487</v>
      </c>
      <c r="W1" s="29" t="s">
        <v>487</v>
      </c>
      <c r="X1" s="29" t="s">
        <v>487</v>
      </c>
      <c r="AA1" t="s">
        <v>488</v>
      </c>
      <c r="AB1" s="27" t="s">
        <v>486</v>
      </c>
      <c r="AC1" s="29" t="s">
        <v>487</v>
      </c>
      <c r="AD1" s="33" t="s">
        <v>486</v>
      </c>
      <c r="AG1" s="29" t="s">
        <v>487</v>
      </c>
      <c r="AH1" t="s">
        <v>487</v>
      </c>
      <c r="AI1" s="29" t="s">
        <v>487</v>
      </c>
      <c r="AJ1" s="27" t="s">
        <v>486</v>
      </c>
    </row>
    <row r="2" spans="1:36" ht="73.5" customHeight="1">
      <c r="A2" t="s">
        <v>1</v>
      </c>
      <c r="C2" t="s">
        <v>1</v>
      </c>
      <c r="H2" t="s">
        <v>1</v>
      </c>
      <c r="I2" s="26" t="s">
        <v>452</v>
      </c>
      <c r="J2" t="s">
        <v>1</v>
      </c>
      <c r="K2" t="s">
        <v>382</v>
      </c>
      <c r="L2" t="s">
        <v>1</v>
      </c>
      <c r="M2" t="s">
        <v>497</v>
      </c>
      <c r="N2" t="s">
        <v>1</v>
      </c>
      <c r="O2" t="s">
        <v>481</v>
      </c>
      <c r="P2" t="s">
        <v>1</v>
      </c>
      <c r="Q2" t="s">
        <v>80</v>
      </c>
      <c r="U2" t="s">
        <v>1</v>
      </c>
      <c r="V2" s="6" t="s">
        <v>72</v>
      </c>
      <c r="W2" t="s">
        <v>1</v>
      </c>
      <c r="X2" t="s">
        <v>81</v>
      </c>
      <c r="AA2" s="29" t="s">
        <v>487</v>
      </c>
      <c r="AB2" s="33" t="s">
        <v>486</v>
      </c>
      <c r="AC2" t="s">
        <v>81</v>
      </c>
      <c r="AD2" s="38" t="s">
        <v>90</v>
      </c>
      <c r="AG2" s="29" t="s">
        <v>488</v>
      </c>
      <c r="AH2" s="30" t="str">
        <f>IF(Лист30!$C$4=1,"NBR (бутадиеннитрильный каучук)","Силикон")</f>
        <v>Силикон</v>
      </c>
      <c r="AI2" t="s">
        <v>403</v>
      </c>
      <c r="AJ2" t="s">
        <v>407</v>
      </c>
    </row>
    <row r="3" spans="1:36" ht="73.5" customHeight="1">
      <c r="A3" s="4" t="s">
        <v>23</v>
      </c>
      <c r="C3" s="4" t="s">
        <v>23</v>
      </c>
      <c r="H3" s="4" t="s">
        <v>23</v>
      </c>
      <c r="I3" s="26" t="s">
        <v>453</v>
      </c>
      <c r="J3" s="4" t="s">
        <v>23</v>
      </c>
      <c r="K3" t="s">
        <v>382</v>
      </c>
      <c r="L3" s="4" t="s">
        <v>23</v>
      </c>
      <c r="M3" t="s">
        <v>497</v>
      </c>
      <c r="N3" s="4" t="s">
        <v>23</v>
      </c>
      <c r="O3" t="s">
        <v>481</v>
      </c>
      <c r="P3" s="4" t="s">
        <v>23</v>
      </c>
      <c r="Q3" t="s">
        <v>80</v>
      </c>
      <c r="U3" t="s">
        <v>1</v>
      </c>
      <c r="V3" s="6" t="s">
        <v>73</v>
      </c>
      <c r="W3" t="s">
        <v>1</v>
      </c>
      <c r="X3" t="s">
        <v>82</v>
      </c>
      <c r="AA3" s="6" t="s">
        <v>72</v>
      </c>
      <c r="AB3" t="s">
        <v>41</v>
      </c>
      <c r="AC3" t="s">
        <v>82</v>
      </c>
      <c r="AD3" s="38" t="s">
        <v>91</v>
      </c>
      <c r="AG3" s="6" t="s">
        <v>72</v>
      </c>
      <c r="AH3" s="30" t="str">
        <f>IF(Лист30!$C$4=1,"NBR (бутадиеннитрильный каучук)","Силикон")</f>
        <v>Силикон</v>
      </c>
      <c r="AI3" t="s">
        <v>404</v>
      </c>
      <c r="AJ3" t="s">
        <v>408</v>
      </c>
    </row>
    <row r="4" spans="1:36" ht="72.75" customHeight="1">
      <c r="A4" s="4" t="s">
        <v>24</v>
      </c>
      <c r="C4" s="4" t="s">
        <v>24</v>
      </c>
      <c r="H4" s="4" t="s">
        <v>24</v>
      </c>
      <c r="I4" s="26" t="s">
        <v>454</v>
      </c>
      <c r="J4" s="4" t="s">
        <v>24</v>
      </c>
      <c r="K4" t="s">
        <v>382</v>
      </c>
      <c r="L4" s="4" t="s">
        <v>24</v>
      </c>
      <c r="M4" t="s">
        <v>497</v>
      </c>
      <c r="N4" s="4" t="s">
        <v>24</v>
      </c>
      <c r="O4" t="s">
        <v>481</v>
      </c>
      <c r="P4" s="4" t="s">
        <v>24</v>
      </c>
      <c r="Q4" t="s">
        <v>80</v>
      </c>
      <c r="U4" t="s">
        <v>1</v>
      </c>
      <c r="V4" s="6" t="s">
        <v>74</v>
      </c>
      <c r="W4" t="s">
        <v>1</v>
      </c>
      <c r="X4" t="s">
        <v>83</v>
      </c>
      <c r="AA4" s="6" t="s">
        <v>73</v>
      </c>
      <c r="AB4" t="s">
        <v>42</v>
      </c>
      <c r="AC4" t="s">
        <v>83</v>
      </c>
      <c r="AD4" s="38" t="s">
        <v>92</v>
      </c>
      <c r="AG4" s="6" t="s">
        <v>73</v>
      </c>
      <c r="AH4" s="30" t="str">
        <f>IF(Лист30!$C$4=1,"NBR (бутадиеннитрильный каучук)","Силикон")</f>
        <v>Силикон</v>
      </c>
      <c r="AI4" t="s">
        <v>405</v>
      </c>
      <c r="AJ4" t="s">
        <v>409</v>
      </c>
    </row>
    <row r="5" spans="1:36" ht="72.75" customHeight="1">
      <c r="A5" s="4" t="s">
        <v>25</v>
      </c>
      <c r="C5" s="4" t="s">
        <v>25</v>
      </c>
      <c r="H5" s="4" t="s">
        <v>25</v>
      </c>
      <c r="I5" s="26" t="s">
        <v>455</v>
      </c>
      <c r="J5" s="4" t="s">
        <v>25</v>
      </c>
      <c r="K5" t="s">
        <v>382</v>
      </c>
      <c r="L5" s="4" t="s">
        <v>25</v>
      </c>
      <c r="M5" t="s">
        <v>497</v>
      </c>
      <c r="N5" s="4" t="s">
        <v>25</v>
      </c>
      <c r="O5" t="s">
        <v>481</v>
      </c>
      <c r="P5" s="4" t="s">
        <v>25</v>
      </c>
      <c r="Q5" t="s">
        <v>80</v>
      </c>
      <c r="U5" t="s">
        <v>1</v>
      </c>
      <c r="V5" s="6" t="s">
        <v>75</v>
      </c>
      <c r="W5" t="s">
        <v>1</v>
      </c>
      <c r="X5" t="s">
        <v>84</v>
      </c>
      <c r="AA5" s="6" t="s">
        <v>74</v>
      </c>
      <c r="AB5" t="s">
        <v>43</v>
      </c>
      <c r="AC5" t="s">
        <v>84</v>
      </c>
      <c r="AD5" s="38" t="s">
        <v>93</v>
      </c>
      <c r="AG5" s="6" t="s">
        <v>74</v>
      </c>
      <c r="AH5" s="30" t="str">
        <f>IF(Лист30!$C$4=1,"NBR (бутадиеннитрильный каучук)","Силикон")</f>
        <v>Силикон</v>
      </c>
      <c r="AI5" s="30" t="s">
        <v>482</v>
      </c>
      <c r="AJ5" t="s">
        <v>483</v>
      </c>
    </row>
    <row r="6" spans="1:36" ht="73.5" customHeight="1">
      <c r="A6" s="4" t="s">
        <v>26</v>
      </c>
      <c r="C6" s="4" t="s">
        <v>26</v>
      </c>
      <c r="H6" s="4" t="s">
        <v>26</v>
      </c>
      <c r="I6" s="38">
        <v>10</v>
      </c>
      <c r="J6" s="4" t="s">
        <v>26</v>
      </c>
      <c r="K6" t="s">
        <v>382</v>
      </c>
      <c r="L6" s="4" t="s">
        <v>26</v>
      </c>
      <c r="M6" t="s">
        <v>497</v>
      </c>
      <c r="N6" s="4" t="s">
        <v>26</v>
      </c>
      <c r="O6" t="s">
        <v>481</v>
      </c>
      <c r="P6" s="4" t="s">
        <v>26</v>
      </c>
      <c r="Q6" t="s">
        <v>80</v>
      </c>
      <c r="U6" t="s">
        <v>1</v>
      </c>
      <c r="V6" s="6" t="s">
        <v>76</v>
      </c>
      <c r="W6" t="s">
        <v>1</v>
      </c>
      <c r="X6" t="s">
        <v>85</v>
      </c>
      <c r="AA6" s="6" t="s">
        <v>75</v>
      </c>
      <c r="AB6" t="s">
        <v>44</v>
      </c>
      <c r="AC6" t="s">
        <v>85</v>
      </c>
      <c r="AD6" s="38" t="s">
        <v>94</v>
      </c>
      <c r="AG6" s="6" t="s">
        <v>75</v>
      </c>
      <c r="AH6" s="30" t="str">
        <f>IF(Лист30!$C$4=1,"NBR (бутадиеннитрильный каучук)","Силикон")</f>
        <v>Силикон</v>
      </c>
      <c r="AI6" s="11" t="s">
        <v>484</v>
      </c>
      <c r="AJ6" t="s">
        <v>485</v>
      </c>
    </row>
    <row r="7" spans="1:36" ht="74.25" customHeight="1">
      <c r="A7" s="4" t="s">
        <v>27</v>
      </c>
      <c r="C7" s="4" t="s">
        <v>27</v>
      </c>
      <c r="H7" s="4" t="s">
        <v>27</v>
      </c>
      <c r="I7" s="38">
        <v>12</v>
      </c>
      <c r="J7" s="4" t="s">
        <v>27</v>
      </c>
      <c r="K7" t="s">
        <v>382</v>
      </c>
      <c r="L7" s="4" t="s">
        <v>27</v>
      </c>
      <c r="M7" t="s">
        <v>497</v>
      </c>
      <c r="N7" s="4" t="s">
        <v>27</v>
      </c>
      <c r="O7" t="s">
        <v>481</v>
      </c>
      <c r="P7" s="4" t="s">
        <v>27</v>
      </c>
      <c r="Q7" t="s">
        <v>80</v>
      </c>
      <c r="U7" t="s">
        <v>1</v>
      </c>
      <c r="V7" s="6" t="s">
        <v>77</v>
      </c>
      <c r="W7" t="s">
        <v>1</v>
      </c>
      <c r="X7" t="s">
        <v>86</v>
      </c>
      <c r="AA7" s="6" t="s">
        <v>76</v>
      </c>
      <c r="AB7" t="s">
        <v>45</v>
      </c>
      <c r="AC7" t="s">
        <v>86</v>
      </c>
      <c r="AD7" s="38" t="s">
        <v>95</v>
      </c>
      <c r="AG7" s="6" t="s">
        <v>76</v>
      </c>
      <c r="AH7" s="30" t="str">
        <f>IF(Лист30!$C$4=1,"NBR (бутадиеннитрильный каучук)","Силикон")</f>
        <v>Силикон</v>
      </c>
      <c r="AI7" s="14" t="s">
        <v>429</v>
      </c>
    </row>
    <row r="8" spans="1:36" ht="72.75" customHeight="1">
      <c r="A8" s="4" t="s">
        <v>28</v>
      </c>
      <c r="C8" s="4" t="s">
        <v>28</v>
      </c>
      <c r="H8" s="4" t="s">
        <v>28</v>
      </c>
      <c r="I8" s="38">
        <v>15</v>
      </c>
      <c r="J8" s="4" t="s">
        <v>28</v>
      </c>
      <c r="K8" t="s">
        <v>382</v>
      </c>
      <c r="L8" s="4" t="s">
        <v>28</v>
      </c>
      <c r="M8" t="s">
        <v>497</v>
      </c>
      <c r="N8" s="4" t="s">
        <v>28</v>
      </c>
      <c r="O8" t="s">
        <v>481</v>
      </c>
      <c r="P8" s="4" t="s">
        <v>28</v>
      </c>
      <c r="Q8" t="s">
        <v>80</v>
      </c>
      <c r="U8" t="s">
        <v>1</v>
      </c>
      <c r="V8" s="6" t="s">
        <v>78</v>
      </c>
      <c r="W8" t="s">
        <v>1</v>
      </c>
      <c r="X8" t="s">
        <v>87</v>
      </c>
      <c r="AA8" s="6" t="s">
        <v>77</v>
      </c>
      <c r="AB8" t="s">
        <v>46</v>
      </c>
      <c r="AC8" t="s">
        <v>87</v>
      </c>
      <c r="AD8" s="38" t="s">
        <v>96</v>
      </c>
      <c r="AG8" s="6" t="s">
        <v>77</v>
      </c>
      <c r="AH8" s="30" t="str">
        <f>IF(Лист30!$C$4=1,"NBR (бутадиеннитрильный каучук)","Силикон")</f>
        <v>Силикон</v>
      </c>
    </row>
    <row r="9" spans="1:36" ht="73.5" customHeight="1">
      <c r="A9" s="4" t="s">
        <v>136</v>
      </c>
      <c r="C9" s="4" t="s">
        <v>136</v>
      </c>
      <c r="H9" s="4" t="s">
        <v>136</v>
      </c>
      <c r="I9" s="26" t="s">
        <v>456</v>
      </c>
      <c r="J9" s="4" t="s">
        <v>136</v>
      </c>
      <c r="K9" t="s">
        <v>382</v>
      </c>
      <c r="L9" s="4" t="s">
        <v>136</v>
      </c>
      <c r="M9" s="4" t="s">
        <v>387</v>
      </c>
      <c r="N9" s="4" t="s">
        <v>136</v>
      </c>
      <c r="O9" s="29" t="s">
        <v>487</v>
      </c>
      <c r="P9" s="4" t="s">
        <v>136</v>
      </c>
      <c r="Q9" t="s">
        <v>80</v>
      </c>
      <c r="U9" t="s">
        <v>1</v>
      </c>
      <c r="V9" s="6" t="s">
        <v>66</v>
      </c>
      <c r="W9" t="s">
        <v>1</v>
      </c>
      <c r="X9" t="s">
        <v>88</v>
      </c>
      <c r="AA9" s="6" t="s">
        <v>78</v>
      </c>
      <c r="AB9" t="s">
        <v>47</v>
      </c>
      <c r="AC9" t="s">
        <v>88</v>
      </c>
      <c r="AD9" s="38" t="s">
        <v>97</v>
      </c>
      <c r="AG9" s="6" t="s">
        <v>78</v>
      </c>
      <c r="AH9" s="30" t="str">
        <f>IF(Лист30!$C$4=1,"NBR (бутадиеннитрильный каучук)","Силикон")</f>
        <v>Силикон</v>
      </c>
    </row>
    <row r="10" spans="1:36" ht="72" customHeight="1">
      <c r="A10" s="4" t="s">
        <v>131</v>
      </c>
      <c r="C10" s="4" t="s">
        <v>131</v>
      </c>
      <c r="H10" s="4" t="s">
        <v>131</v>
      </c>
      <c r="I10" s="26" t="s">
        <v>456</v>
      </c>
      <c r="J10" s="4" t="s">
        <v>131</v>
      </c>
      <c r="K10" t="s">
        <v>382</v>
      </c>
      <c r="L10" s="4" t="s">
        <v>131</v>
      </c>
      <c r="M10" s="4" t="s">
        <v>387</v>
      </c>
      <c r="N10" s="4" t="s">
        <v>131</v>
      </c>
      <c r="O10" s="29" t="s">
        <v>487</v>
      </c>
      <c r="P10" s="4" t="s">
        <v>131</v>
      </c>
      <c r="Q10" t="s">
        <v>80</v>
      </c>
      <c r="U10" t="s">
        <v>1</v>
      </c>
      <c r="V10" s="6" t="s">
        <v>60</v>
      </c>
      <c r="W10" t="s">
        <v>1</v>
      </c>
      <c r="X10" t="s">
        <v>89</v>
      </c>
      <c r="AA10" s="6" t="s">
        <v>66</v>
      </c>
      <c r="AB10" t="s">
        <v>48</v>
      </c>
      <c r="AC10" t="s">
        <v>89</v>
      </c>
      <c r="AD10" s="38" t="s">
        <v>98</v>
      </c>
      <c r="AG10" s="6" t="s">
        <v>66</v>
      </c>
      <c r="AH10" s="30" t="str">
        <f>IF(Лист30!$C$4=1,"NBR (бутадиеннитрильный каучук)","Силикон")</f>
        <v>Силикон</v>
      </c>
    </row>
    <row r="11" spans="1:36" ht="72.75" customHeight="1">
      <c r="A11" s="4" t="s">
        <v>132</v>
      </c>
      <c r="C11" s="4" t="s">
        <v>132</v>
      </c>
      <c r="H11" s="4" t="s">
        <v>132</v>
      </c>
      <c r="I11" s="38">
        <v>26</v>
      </c>
      <c r="J11" s="4" t="s">
        <v>132</v>
      </c>
      <c r="K11" t="s">
        <v>382</v>
      </c>
      <c r="L11" s="4" t="s">
        <v>132</v>
      </c>
      <c r="M11" s="4" t="s">
        <v>387</v>
      </c>
      <c r="N11" s="4" t="s">
        <v>132</v>
      </c>
      <c r="O11" s="29" t="s">
        <v>487</v>
      </c>
      <c r="P11" s="4" t="s">
        <v>132</v>
      </c>
      <c r="Q11" t="s">
        <v>80</v>
      </c>
      <c r="U11" t="s">
        <v>1</v>
      </c>
      <c r="V11" s="6" t="s">
        <v>61</v>
      </c>
      <c r="W11" t="s">
        <v>1</v>
      </c>
      <c r="X11" t="s">
        <v>148</v>
      </c>
      <c r="AA11" s="6" t="s">
        <v>60</v>
      </c>
      <c r="AB11" t="s">
        <v>49</v>
      </c>
      <c r="AC11" t="s">
        <v>148</v>
      </c>
      <c r="AD11" s="38" t="s">
        <v>99</v>
      </c>
      <c r="AG11" s="6" t="s">
        <v>60</v>
      </c>
      <c r="AH11" s="30" t="str">
        <f>IF(Лист30!$C$4=1,"NBR (бутадиеннитрильный каучук)","Силикон")</f>
        <v>Силикон</v>
      </c>
    </row>
    <row r="12" spans="1:36" ht="72.75" customHeight="1">
      <c r="A12" s="4" t="s">
        <v>133</v>
      </c>
      <c r="C12" s="4" t="s">
        <v>133</v>
      </c>
      <c r="H12" s="4" t="s">
        <v>133</v>
      </c>
      <c r="I12" s="38">
        <v>26</v>
      </c>
      <c r="J12" s="4" t="s">
        <v>133</v>
      </c>
      <c r="K12" t="s">
        <v>382</v>
      </c>
      <c r="L12" s="4" t="s">
        <v>133</v>
      </c>
      <c r="M12" s="4" t="s">
        <v>387</v>
      </c>
      <c r="N12" s="4" t="s">
        <v>133</v>
      </c>
      <c r="O12" s="29" t="s">
        <v>487</v>
      </c>
      <c r="P12" s="4" t="s">
        <v>133</v>
      </c>
      <c r="Q12" t="s">
        <v>80</v>
      </c>
      <c r="U12" t="s">
        <v>1</v>
      </c>
      <c r="V12" s="6" t="s">
        <v>65</v>
      </c>
      <c r="W12" t="s">
        <v>1</v>
      </c>
      <c r="X12" t="s">
        <v>149</v>
      </c>
      <c r="AA12" s="6" t="s">
        <v>61</v>
      </c>
      <c r="AB12" t="s">
        <v>50</v>
      </c>
      <c r="AC12" t="s">
        <v>149</v>
      </c>
      <c r="AD12" s="38" t="s">
        <v>100</v>
      </c>
      <c r="AG12" s="6" t="s">
        <v>61</v>
      </c>
      <c r="AH12" s="30" t="str">
        <f>IF(Лист30!$C$4=1,"NBR (бутадиеннитрильный каучук)","Силикон")</f>
        <v>Силикон</v>
      </c>
    </row>
    <row r="13" spans="1:36" ht="72.75" customHeight="1">
      <c r="A13" s="4" t="s">
        <v>134</v>
      </c>
      <c r="C13" s="4" t="s">
        <v>134</v>
      </c>
      <c r="H13" s="4" t="s">
        <v>134</v>
      </c>
      <c r="I13" s="38">
        <v>27</v>
      </c>
      <c r="J13" s="4" t="s">
        <v>134</v>
      </c>
      <c r="K13" t="s">
        <v>382</v>
      </c>
      <c r="L13" s="4" t="s">
        <v>134</v>
      </c>
      <c r="M13" s="4" t="s">
        <v>387</v>
      </c>
      <c r="N13" s="4" t="s">
        <v>134</v>
      </c>
      <c r="O13" s="29" t="s">
        <v>487</v>
      </c>
      <c r="P13" s="4" t="s">
        <v>134</v>
      </c>
      <c r="Q13" t="s">
        <v>80</v>
      </c>
      <c r="U13" t="s">
        <v>1</v>
      </c>
      <c r="V13" s="6" t="s">
        <v>68</v>
      </c>
      <c r="W13" t="s">
        <v>1</v>
      </c>
      <c r="X13" t="s">
        <v>147</v>
      </c>
      <c r="AA13" s="6" t="s">
        <v>65</v>
      </c>
      <c r="AB13" t="s">
        <v>51</v>
      </c>
      <c r="AC13" t="s">
        <v>147</v>
      </c>
      <c r="AD13" s="38" t="s">
        <v>101</v>
      </c>
      <c r="AG13" s="6" t="s">
        <v>65</v>
      </c>
      <c r="AH13" s="30" t="str">
        <f>IF(Лист30!$C$4=1,"NBR (бутадиеннитрильный каучук)","Силикон")</f>
        <v>Силикон</v>
      </c>
    </row>
    <row r="14" spans="1:36" ht="72.75" customHeight="1">
      <c r="A14" s="4" t="s">
        <v>135</v>
      </c>
      <c r="C14" s="4" t="s">
        <v>135</v>
      </c>
      <c r="H14" s="4" t="s">
        <v>135</v>
      </c>
      <c r="I14" s="38">
        <v>27</v>
      </c>
      <c r="J14" s="4" t="s">
        <v>135</v>
      </c>
      <c r="K14" t="s">
        <v>382</v>
      </c>
      <c r="L14" s="4" t="s">
        <v>135</v>
      </c>
      <c r="M14" s="4" t="s">
        <v>387</v>
      </c>
      <c r="N14" s="4" t="s">
        <v>135</v>
      </c>
      <c r="O14" s="29" t="s">
        <v>487</v>
      </c>
      <c r="P14" s="4" t="s">
        <v>135</v>
      </c>
      <c r="Q14" t="s">
        <v>80</v>
      </c>
      <c r="U14" t="s">
        <v>1</v>
      </c>
      <c r="V14" s="6" t="s">
        <v>67</v>
      </c>
      <c r="W14" t="s">
        <v>1</v>
      </c>
      <c r="X14" t="s">
        <v>150</v>
      </c>
      <c r="AA14" s="6" t="s">
        <v>68</v>
      </c>
      <c r="AB14" t="s">
        <v>52</v>
      </c>
      <c r="AC14" t="s">
        <v>150</v>
      </c>
      <c r="AD14" s="38" t="s">
        <v>102</v>
      </c>
      <c r="AG14" s="6" t="s">
        <v>68</v>
      </c>
      <c r="AH14" s="30" t="str">
        <f>IF(Лист30!$C$4=1,"NBR (бутадиеннитрильный каучук)","Силикон")</f>
        <v>Силикон</v>
      </c>
    </row>
    <row r="15" spans="1:36" ht="72.75" customHeight="1">
      <c r="A15" s="4" t="s">
        <v>29</v>
      </c>
      <c r="C15" s="4" t="s">
        <v>29</v>
      </c>
      <c r="H15" s="4" t="s">
        <v>29</v>
      </c>
      <c r="I15" s="38">
        <v>23</v>
      </c>
      <c r="J15" s="4" t="s">
        <v>29</v>
      </c>
      <c r="K15" t="s">
        <v>382</v>
      </c>
      <c r="L15" s="4" t="s">
        <v>29</v>
      </c>
      <c r="M15" t="s">
        <v>497</v>
      </c>
      <c r="N15" s="4" t="s">
        <v>29</v>
      </c>
      <c r="O15" t="s">
        <v>481</v>
      </c>
      <c r="P15" s="4" t="s">
        <v>29</v>
      </c>
      <c r="Q15" t="s">
        <v>80</v>
      </c>
      <c r="U15" t="s">
        <v>1</v>
      </c>
      <c r="V15" s="6" t="s">
        <v>62</v>
      </c>
      <c r="W15" t="s">
        <v>1</v>
      </c>
      <c r="X15" t="s">
        <v>151</v>
      </c>
      <c r="AA15" s="6" t="s">
        <v>67</v>
      </c>
      <c r="AB15" t="s">
        <v>53</v>
      </c>
      <c r="AC15" t="s">
        <v>151</v>
      </c>
      <c r="AD15" s="38" t="s">
        <v>103</v>
      </c>
      <c r="AG15" s="6" t="s">
        <v>67</v>
      </c>
      <c r="AH15" s="30" t="str">
        <f>IF(Лист30!$C$4=1,"NBR (бутадиеннитрильный каучук)","Силикон")</f>
        <v>Силикон</v>
      </c>
    </row>
    <row r="16" spans="1:36" ht="72.75" customHeight="1">
      <c r="A16" s="4" t="s">
        <v>30</v>
      </c>
      <c r="C16" s="4" t="s">
        <v>30</v>
      </c>
      <c r="H16" s="4" t="s">
        <v>30</v>
      </c>
      <c r="I16" s="26" t="s">
        <v>457</v>
      </c>
      <c r="J16" s="4" t="s">
        <v>30</v>
      </c>
      <c r="K16" t="s">
        <v>382</v>
      </c>
      <c r="L16" s="4" t="s">
        <v>30</v>
      </c>
      <c r="M16" s="29" t="s">
        <v>488</v>
      </c>
      <c r="N16" s="4" t="s">
        <v>30</v>
      </c>
      <c r="O16" t="s">
        <v>481</v>
      </c>
      <c r="P16" s="4" t="s">
        <v>30</v>
      </c>
      <c r="Q16" t="s">
        <v>80</v>
      </c>
      <c r="U16" t="s">
        <v>1</v>
      </c>
      <c r="V16" s="6" t="s">
        <v>69</v>
      </c>
      <c r="W16" t="s">
        <v>1</v>
      </c>
      <c r="X16" t="s">
        <v>152</v>
      </c>
      <c r="AA16" s="6" t="s">
        <v>62</v>
      </c>
      <c r="AB16" t="s">
        <v>54</v>
      </c>
      <c r="AC16" t="s">
        <v>152</v>
      </c>
      <c r="AD16" s="38" t="s">
        <v>104</v>
      </c>
      <c r="AG16" s="6" t="s">
        <v>62</v>
      </c>
      <c r="AH16" s="30" t="str">
        <f>IF(Лист30!$C$4=1,"NBR (бутадиеннитрильный каучук)","Силикон")</f>
        <v>Силикон</v>
      </c>
    </row>
    <row r="17" spans="1:34" ht="73.5" customHeight="1">
      <c r="A17" s="4" t="s">
        <v>31</v>
      </c>
      <c r="C17" s="4" t="s">
        <v>31</v>
      </c>
      <c r="H17" s="4" t="s">
        <v>31</v>
      </c>
      <c r="I17" s="38">
        <v>35</v>
      </c>
      <c r="J17" s="4" t="s">
        <v>31</v>
      </c>
      <c r="K17" t="s">
        <v>382</v>
      </c>
      <c r="L17" s="4" t="s">
        <v>31</v>
      </c>
      <c r="M17" s="4" t="s">
        <v>386</v>
      </c>
      <c r="N17" s="4" t="s">
        <v>31</v>
      </c>
      <c r="O17" t="s">
        <v>481</v>
      </c>
      <c r="P17" s="4" t="s">
        <v>31</v>
      </c>
      <c r="Q17" t="s">
        <v>80</v>
      </c>
      <c r="U17" t="s">
        <v>1</v>
      </c>
      <c r="V17" s="6" t="s">
        <v>63</v>
      </c>
      <c r="W17" t="s">
        <v>1</v>
      </c>
      <c r="X17" t="s">
        <v>153</v>
      </c>
      <c r="AA17" s="6" t="s">
        <v>69</v>
      </c>
      <c r="AB17" t="s">
        <v>55</v>
      </c>
      <c r="AC17" t="s">
        <v>153</v>
      </c>
      <c r="AD17" s="38" t="s">
        <v>105</v>
      </c>
      <c r="AG17" s="6" t="s">
        <v>69</v>
      </c>
      <c r="AH17" s="30" t="str">
        <f>IF(Лист30!$C$4=1,"NBR (бутадиеннитрильный каучук)","Силикон")</f>
        <v>Силикон</v>
      </c>
    </row>
    <row r="18" spans="1:34" ht="72.75" customHeight="1">
      <c r="A18" s="4" t="s">
        <v>32</v>
      </c>
      <c r="C18" s="4" t="s">
        <v>32</v>
      </c>
      <c r="H18" s="4" t="s">
        <v>32</v>
      </c>
      <c r="I18" s="38">
        <v>54</v>
      </c>
      <c r="J18" s="4" t="s">
        <v>32</v>
      </c>
      <c r="K18" t="s">
        <v>382</v>
      </c>
      <c r="L18" s="4" t="s">
        <v>32</v>
      </c>
      <c r="M18" s="4" t="s">
        <v>386</v>
      </c>
      <c r="N18" s="4" t="s">
        <v>32</v>
      </c>
      <c r="O18" s="29" t="s">
        <v>487</v>
      </c>
      <c r="P18" s="4" t="s">
        <v>32</v>
      </c>
      <c r="Q18" s="29" t="s">
        <v>487</v>
      </c>
      <c r="U18" t="s">
        <v>1</v>
      </c>
      <c r="V18" s="6" t="s">
        <v>70</v>
      </c>
      <c r="W18" t="s">
        <v>1</v>
      </c>
      <c r="X18" t="s">
        <v>154</v>
      </c>
      <c r="AA18" s="6" t="s">
        <v>63</v>
      </c>
      <c r="AB18" t="s">
        <v>56</v>
      </c>
      <c r="AC18" t="s">
        <v>154</v>
      </c>
      <c r="AD18" s="38" t="s">
        <v>106</v>
      </c>
      <c r="AG18" s="6" t="s">
        <v>63</v>
      </c>
      <c r="AH18" s="30" t="str">
        <f>IF(Лист30!$C$4=1,"NBR (бутадиеннитрильный каучук)","Силикон")</f>
        <v>Силикон</v>
      </c>
    </row>
    <row r="19" spans="1:34" ht="72.75" customHeight="1">
      <c r="A19" s="4" t="s">
        <v>33</v>
      </c>
      <c r="C19" s="4" t="s">
        <v>33</v>
      </c>
      <c r="H19" s="4" t="s">
        <v>33</v>
      </c>
      <c r="I19" s="38">
        <v>24</v>
      </c>
      <c r="J19" s="4" t="s">
        <v>33</v>
      </c>
      <c r="K19" t="s">
        <v>382</v>
      </c>
      <c r="L19" s="4" t="s">
        <v>33</v>
      </c>
      <c r="M19" t="s">
        <v>388</v>
      </c>
      <c r="N19" s="4" t="s">
        <v>33</v>
      </c>
      <c r="O19" t="s">
        <v>394</v>
      </c>
      <c r="P19" s="4" t="s">
        <v>33</v>
      </c>
      <c r="Q19" t="s">
        <v>389</v>
      </c>
      <c r="U19" t="s">
        <v>1</v>
      </c>
      <c r="V19" s="6" t="s">
        <v>71</v>
      </c>
      <c r="W19" t="s">
        <v>23</v>
      </c>
      <c r="X19" t="s">
        <v>81</v>
      </c>
      <c r="AA19" s="6" t="s">
        <v>70</v>
      </c>
      <c r="AB19" t="s">
        <v>57</v>
      </c>
      <c r="AC19" t="s">
        <v>155</v>
      </c>
      <c r="AD19" s="38" t="s">
        <v>162</v>
      </c>
      <c r="AG19" s="6" t="s">
        <v>70</v>
      </c>
      <c r="AH19" s="30" t="str">
        <f>IF(Лист30!$C$4=1,"NBR (бутадиеннитрильный каучук)","Силикон")</f>
        <v>Силикон</v>
      </c>
    </row>
    <row r="20" spans="1:34" ht="73.5" customHeight="1">
      <c r="A20" s="4" t="s">
        <v>34</v>
      </c>
      <c r="C20" s="4" t="s">
        <v>34</v>
      </c>
      <c r="H20" s="4" t="s">
        <v>34</v>
      </c>
      <c r="I20" s="38">
        <v>31</v>
      </c>
      <c r="J20" s="4" t="s">
        <v>34</v>
      </c>
      <c r="K20" t="s">
        <v>382</v>
      </c>
      <c r="L20" s="4" t="s">
        <v>34</v>
      </c>
      <c r="M20" t="s">
        <v>388</v>
      </c>
      <c r="N20" s="4" t="s">
        <v>34</v>
      </c>
      <c r="O20" t="s">
        <v>394</v>
      </c>
      <c r="P20" s="4" t="s">
        <v>34</v>
      </c>
      <c r="Q20" t="s">
        <v>389</v>
      </c>
      <c r="U20" t="s">
        <v>1</v>
      </c>
      <c r="V20" s="6" t="s">
        <v>64</v>
      </c>
      <c r="W20" t="s">
        <v>23</v>
      </c>
      <c r="X20" t="s">
        <v>82</v>
      </c>
      <c r="AA20" s="6" t="s">
        <v>71</v>
      </c>
      <c r="AB20" t="s">
        <v>58</v>
      </c>
      <c r="AC20" t="s">
        <v>156</v>
      </c>
      <c r="AD20" s="38" t="s">
        <v>163</v>
      </c>
      <c r="AG20" s="6" t="s">
        <v>71</v>
      </c>
      <c r="AH20" s="30" t="str">
        <f>IF(Лист30!$C$4=1,"NBR (бутадиеннитрильный каучук)","Силикон")</f>
        <v>Силикон</v>
      </c>
    </row>
    <row r="21" spans="1:34" ht="73.5" customHeight="1">
      <c r="A21" s="4" t="s">
        <v>35</v>
      </c>
      <c r="C21" s="4" t="s">
        <v>35</v>
      </c>
      <c r="H21" s="4" t="s">
        <v>35</v>
      </c>
      <c r="I21" s="38">
        <v>32</v>
      </c>
      <c r="J21" s="4" t="s">
        <v>35</v>
      </c>
      <c r="K21" t="s">
        <v>382</v>
      </c>
      <c r="L21" s="4" t="s">
        <v>35</v>
      </c>
      <c r="M21" t="s">
        <v>388</v>
      </c>
      <c r="N21" s="4" t="s">
        <v>35</v>
      </c>
      <c r="O21" s="29" t="s">
        <v>487</v>
      </c>
      <c r="P21" s="4" t="s">
        <v>35</v>
      </c>
      <c r="Q21" t="s">
        <v>389</v>
      </c>
      <c r="U21" t="s">
        <v>23</v>
      </c>
      <c r="V21" s="6" t="s">
        <v>72</v>
      </c>
      <c r="W21" t="s">
        <v>23</v>
      </c>
      <c r="X21" t="s">
        <v>83</v>
      </c>
      <c r="AA21" s="6" t="s">
        <v>64</v>
      </c>
      <c r="AB21" t="s">
        <v>59</v>
      </c>
      <c r="AC21" t="s">
        <v>157</v>
      </c>
      <c r="AD21" s="38" t="s">
        <v>164</v>
      </c>
      <c r="AG21" s="6" t="s">
        <v>64</v>
      </c>
      <c r="AH21" s="30" t="str">
        <f>IF(Лист30!$C$4=1,"NBR (бутадиеннитрильный каучук)","Силикон")</f>
        <v>Силикон</v>
      </c>
    </row>
    <row r="22" spans="1:34" ht="73.5" customHeight="1">
      <c r="A22" s="4" t="s">
        <v>36</v>
      </c>
      <c r="C22" s="4" t="s">
        <v>36</v>
      </c>
      <c r="H22" s="4" t="s">
        <v>36</v>
      </c>
      <c r="I22" s="38">
        <v>34</v>
      </c>
      <c r="J22" s="4" t="s">
        <v>36</v>
      </c>
      <c r="K22" t="s">
        <v>382</v>
      </c>
      <c r="L22" s="4" t="s">
        <v>36</v>
      </c>
      <c r="M22" t="s">
        <v>388</v>
      </c>
      <c r="N22" s="4" t="s">
        <v>36</v>
      </c>
      <c r="O22" s="29" t="s">
        <v>487</v>
      </c>
      <c r="P22" s="4" t="s">
        <v>36</v>
      </c>
      <c r="Q22" t="s">
        <v>389</v>
      </c>
      <c r="U22" t="s">
        <v>23</v>
      </c>
      <c r="V22" s="6" t="s">
        <v>73</v>
      </c>
      <c r="W22" t="s">
        <v>23</v>
      </c>
      <c r="X22" t="s">
        <v>84</v>
      </c>
      <c r="AA22" s="6" t="s">
        <v>120</v>
      </c>
      <c r="AB22" t="s">
        <v>107</v>
      </c>
      <c r="AC22" t="s">
        <v>158</v>
      </c>
      <c r="AD22" s="38" t="s">
        <v>165</v>
      </c>
      <c r="AG22" s="6" t="s">
        <v>120</v>
      </c>
      <c r="AH22" s="29" t="s">
        <v>487</v>
      </c>
    </row>
    <row r="23" spans="1:34" ht="72.75" customHeight="1">
      <c r="A23" s="4" t="s">
        <v>18</v>
      </c>
      <c r="C23" s="4" t="s">
        <v>18</v>
      </c>
      <c r="H23" s="4" t="s">
        <v>18</v>
      </c>
      <c r="I23" s="38">
        <v>40</v>
      </c>
      <c r="J23" s="4" t="s">
        <v>18</v>
      </c>
      <c r="K23" t="s">
        <v>382</v>
      </c>
      <c r="L23" s="4" t="s">
        <v>18</v>
      </c>
      <c r="M23" s="29" t="s">
        <v>487</v>
      </c>
      <c r="N23" s="4" t="s">
        <v>18</v>
      </c>
      <c r="O23" s="29" t="s">
        <v>487</v>
      </c>
      <c r="P23" s="4" t="s">
        <v>18</v>
      </c>
      <c r="Q23" s="4" t="s">
        <v>390</v>
      </c>
      <c r="U23" t="s">
        <v>23</v>
      </c>
      <c r="V23" s="6" t="s">
        <v>74</v>
      </c>
      <c r="W23" t="s">
        <v>23</v>
      </c>
      <c r="X23" t="s">
        <v>85</v>
      </c>
      <c r="AA23" s="6" t="s">
        <v>119</v>
      </c>
      <c r="AB23" t="s">
        <v>108</v>
      </c>
      <c r="AC23" t="s">
        <v>159</v>
      </c>
      <c r="AD23" s="38" t="s">
        <v>166</v>
      </c>
      <c r="AG23" s="6" t="s">
        <v>119</v>
      </c>
      <c r="AH23" s="29" t="s">
        <v>487</v>
      </c>
    </row>
    <row r="24" spans="1:34" ht="73.5" customHeight="1">
      <c r="A24" s="4" t="s">
        <v>20</v>
      </c>
      <c r="C24" s="4" t="s">
        <v>20</v>
      </c>
      <c r="H24" s="4" t="s">
        <v>20</v>
      </c>
      <c r="I24" s="38">
        <v>33</v>
      </c>
      <c r="J24" s="4" t="s">
        <v>20</v>
      </c>
      <c r="K24" t="s">
        <v>382</v>
      </c>
      <c r="L24" s="4" t="s">
        <v>20</v>
      </c>
      <c r="M24" s="29" t="s">
        <v>487</v>
      </c>
      <c r="N24" s="4" t="s">
        <v>20</v>
      </c>
      <c r="O24" s="29" t="s">
        <v>487</v>
      </c>
      <c r="P24" s="4" t="s">
        <v>20</v>
      </c>
      <c r="Q24" s="29" t="s">
        <v>487</v>
      </c>
      <c r="U24" t="s">
        <v>23</v>
      </c>
      <c r="V24" s="6" t="s">
        <v>75</v>
      </c>
      <c r="W24" t="s">
        <v>23</v>
      </c>
      <c r="X24" t="s">
        <v>86</v>
      </c>
      <c r="AA24" s="6" t="s">
        <v>121</v>
      </c>
      <c r="AB24" t="s">
        <v>109</v>
      </c>
      <c r="AC24" t="s">
        <v>160</v>
      </c>
      <c r="AD24" s="38" t="s">
        <v>167</v>
      </c>
      <c r="AG24" s="6" t="s">
        <v>121</v>
      </c>
      <c r="AH24" s="29" t="s">
        <v>487</v>
      </c>
    </row>
    <row r="25" spans="1:34" ht="72.75" customHeight="1" thickBot="1">
      <c r="A25" s="4" t="s">
        <v>22</v>
      </c>
      <c r="C25" s="4" t="s">
        <v>22</v>
      </c>
      <c r="D25" s="10"/>
      <c r="H25" s="4" t="s">
        <v>22</v>
      </c>
      <c r="I25" s="38">
        <v>92</v>
      </c>
      <c r="J25" s="4" t="s">
        <v>22</v>
      </c>
      <c r="K25" t="s">
        <v>382</v>
      </c>
      <c r="L25" s="4" t="s">
        <v>22</v>
      </c>
      <c r="M25" t="s">
        <v>391</v>
      </c>
      <c r="N25" s="4" t="s">
        <v>22</v>
      </c>
      <c r="O25" s="29" t="s">
        <v>487</v>
      </c>
      <c r="P25" s="4" t="s">
        <v>22</v>
      </c>
      <c r="Q25" t="s">
        <v>392</v>
      </c>
      <c r="U25" t="s">
        <v>23</v>
      </c>
      <c r="V25" s="6" t="s">
        <v>76</v>
      </c>
      <c r="W25" t="s">
        <v>23</v>
      </c>
      <c r="X25" t="s">
        <v>87</v>
      </c>
      <c r="AA25" s="6" t="s">
        <v>123</v>
      </c>
      <c r="AB25" t="s">
        <v>110</v>
      </c>
      <c r="AC25" t="s">
        <v>161</v>
      </c>
      <c r="AD25" s="38" t="s">
        <v>168</v>
      </c>
      <c r="AG25" s="6" t="s">
        <v>123</v>
      </c>
      <c r="AH25" s="29" t="s">
        <v>487</v>
      </c>
    </row>
    <row r="26" spans="1:34" ht="14.25" customHeight="1" thickBot="1">
      <c r="A26" s="87" t="s">
        <v>411</v>
      </c>
      <c r="B26" s="88" t="s">
        <v>412</v>
      </c>
      <c r="C26" s="82" t="s">
        <v>413</v>
      </c>
      <c r="D26" s="82" t="s">
        <v>446</v>
      </c>
      <c r="H26" s="5" t="s">
        <v>413</v>
      </c>
      <c r="I26" s="5" t="s">
        <v>418</v>
      </c>
      <c r="J26" s="5" t="s">
        <v>414</v>
      </c>
      <c r="L26" s="5" t="s">
        <v>415</v>
      </c>
      <c r="N26" s="5" t="s">
        <v>416</v>
      </c>
      <c r="P26" s="5" t="s">
        <v>417</v>
      </c>
      <c r="U26" t="s">
        <v>23</v>
      </c>
      <c r="V26" s="6" t="s">
        <v>77</v>
      </c>
      <c r="W26" t="s">
        <v>23</v>
      </c>
      <c r="X26" t="s">
        <v>88</v>
      </c>
      <c r="AA26" t="s">
        <v>122</v>
      </c>
      <c r="AB26" t="s">
        <v>111</v>
      </c>
      <c r="AC26" t="s">
        <v>185</v>
      </c>
      <c r="AD26" s="38" t="s">
        <v>196</v>
      </c>
      <c r="AG26" t="s">
        <v>122</v>
      </c>
      <c r="AH26" s="29" t="s">
        <v>487</v>
      </c>
    </row>
    <row r="27" spans="1:34" ht="15" customHeight="1" thickBot="1">
      <c r="A27" s="83"/>
      <c r="B27" s="89"/>
      <c r="C27" s="83"/>
      <c r="D27" s="83"/>
      <c r="U27" t="s">
        <v>23</v>
      </c>
      <c r="V27" s="6" t="s">
        <v>78</v>
      </c>
      <c r="W27" t="s">
        <v>23</v>
      </c>
      <c r="X27" t="s">
        <v>89</v>
      </c>
      <c r="AA27" t="s">
        <v>124</v>
      </c>
      <c r="AB27" t="s">
        <v>112</v>
      </c>
      <c r="AC27" t="s">
        <v>186</v>
      </c>
      <c r="AD27" s="38" t="s">
        <v>197</v>
      </c>
      <c r="AG27" t="s">
        <v>124</v>
      </c>
      <c r="AH27" s="29" t="s">
        <v>487</v>
      </c>
    </row>
    <row r="28" spans="1:34" ht="15">
      <c r="U28" t="s">
        <v>23</v>
      </c>
      <c r="V28" s="6" t="s">
        <v>66</v>
      </c>
      <c r="W28" t="s">
        <v>23</v>
      </c>
      <c r="X28" t="s">
        <v>148</v>
      </c>
      <c r="AA28" t="s">
        <v>125</v>
      </c>
      <c r="AB28" t="s">
        <v>113</v>
      </c>
      <c r="AC28" t="s">
        <v>187</v>
      </c>
      <c r="AD28" s="38" t="s">
        <v>198</v>
      </c>
      <c r="AG28" t="s">
        <v>125</v>
      </c>
      <c r="AH28" s="29" t="s">
        <v>487</v>
      </c>
    </row>
    <row r="29" spans="1:34" ht="15">
      <c r="U29" t="s">
        <v>23</v>
      </c>
      <c r="V29" s="6" t="s">
        <v>60</v>
      </c>
      <c r="W29" t="s">
        <v>23</v>
      </c>
      <c r="X29" t="s">
        <v>149</v>
      </c>
      <c r="AA29" s="6" t="s">
        <v>126</v>
      </c>
      <c r="AB29" t="s">
        <v>114</v>
      </c>
      <c r="AC29" t="s">
        <v>188</v>
      </c>
      <c r="AD29" s="38" t="s">
        <v>199</v>
      </c>
      <c r="AG29" s="6" t="s">
        <v>126</v>
      </c>
      <c r="AH29" s="29" t="s">
        <v>487</v>
      </c>
    </row>
    <row r="30" spans="1:34" ht="15">
      <c r="U30" t="s">
        <v>23</v>
      </c>
      <c r="V30" s="6" t="s">
        <v>61</v>
      </c>
      <c r="W30" t="s">
        <v>23</v>
      </c>
      <c r="X30" t="s">
        <v>147</v>
      </c>
      <c r="AA30" s="6" t="s">
        <v>127</v>
      </c>
      <c r="AB30" t="s">
        <v>115</v>
      </c>
      <c r="AC30" t="s">
        <v>189</v>
      </c>
      <c r="AD30" s="38" t="s">
        <v>200</v>
      </c>
      <c r="AG30" s="6" t="s">
        <v>127</v>
      </c>
      <c r="AH30" s="29" t="s">
        <v>487</v>
      </c>
    </row>
    <row r="31" spans="1:34" ht="15">
      <c r="U31" t="s">
        <v>23</v>
      </c>
      <c r="V31" s="6" t="s">
        <v>65</v>
      </c>
      <c r="W31" t="s">
        <v>23</v>
      </c>
      <c r="X31" t="s">
        <v>150</v>
      </c>
      <c r="AA31" s="11" t="s">
        <v>128</v>
      </c>
      <c r="AB31" t="s">
        <v>116</v>
      </c>
      <c r="AC31" s="27" t="s">
        <v>458</v>
      </c>
      <c r="AD31" s="38" t="s">
        <v>206</v>
      </c>
      <c r="AG31" s="11" t="s">
        <v>128</v>
      </c>
      <c r="AH31" s="29" t="s">
        <v>487</v>
      </c>
    </row>
    <row r="32" spans="1:34" ht="15">
      <c r="U32" t="s">
        <v>23</v>
      </c>
      <c r="V32" s="6" t="s">
        <v>68</v>
      </c>
      <c r="W32" t="s">
        <v>23</v>
      </c>
      <c r="X32" t="s">
        <v>151</v>
      </c>
      <c r="AA32" s="6" t="s">
        <v>130</v>
      </c>
      <c r="AB32" t="s">
        <v>117</v>
      </c>
      <c r="AC32" s="27" t="s">
        <v>459</v>
      </c>
      <c r="AD32" s="38" t="s">
        <v>207</v>
      </c>
      <c r="AG32" s="6" t="s">
        <v>130</v>
      </c>
      <c r="AH32" s="29" t="s">
        <v>487</v>
      </c>
    </row>
    <row r="33" spans="21:34" ht="15">
      <c r="U33" t="s">
        <v>23</v>
      </c>
      <c r="V33" s="6" t="s">
        <v>67</v>
      </c>
      <c r="W33" t="s">
        <v>23</v>
      </c>
      <c r="X33" t="s">
        <v>152</v>
      </c>
      <c r="AA33" s="6" t="s">
        <v>129</v>
      </c>
      <c r="AB33" t="s">
        <v>118</v>
      </c>
      <c r="AC33" s="27" t="s">
        <v>460</v>
      </c>
      <c r="AD33" s="38" t="s">
        <v>208</v>
      </c>
      <c r="AG33" s="6" t="s">
        <v>129</v>
      </c>
      <c r="AH33" s="29" t="s">
        <v>487</v>
      </c>
    </row>
    <row r="34" spans="21:34">
      <c r="U34" t="s">
        <v>23</v>
      </c>
      <c r="V34" s="6" t="s">
        <v>62</v>
      </c>
      <c r="W34" t="s">
        <v>23</v>
      </c>
      <c r="X34" t="s">
        <v>153</v>
      </c>
      <c r="AA34" t="s">
        <v>137</v>
      </c>
      <c r="AB34" t="s">
        <v>169</v>
      </c>
      <c r="AC34" s="27" t="s">
        <v>461</v>
      </c>
      <c r="AD34" s="38" t="s">
        <v>209</v>
      </c>
      <c r="AG34" t="s">
        <v>137</v>
      </c>
      <c r="AH34" s="30" t="str">
        <f>IF(Лист30!$C$4=1,"NBR (бутадиеннитрильный каучук)","Силикон")</f>
        <v>Силикон</v>
      </c>
    </row>
    <row r="35" spans="21:34">
      <c r="U35" t="s">
        <v>23</v>
      </c>
      <c r="V35" s="6" t="s">
        <v>69</v>
      </c>
      <c r="W35" t="s">
        <v>23</v>
      </c>
      <c r="X35" t="s">
        <v>154</v>
      </c>
      <c r="AA35" s="6" t="s">
        <v>138</v>
      </c>
      <c r="AB35" t="s">
        <v>170</v>
      </c>
      <c r="AC35" s="27" t="s">
        <v>462</v>
      </c>
      <c r="AD35" s="38" t="s">
        <v>210</v>
      </c>
      <c r="AG35" s="6" t="s">
        <v>138</v>
      </c>
      <c r="AH35" s="30" t="str">
        <f>IF(Лист30!$C$4=1,"NBR (бутадиеннитрильный каучук)","Силикон")</f>
        <v>Силикон</v>
      </c>
    </row>
    <row r="36" spans="21:34">
      <c r="U36" t="s">
        <v>23</v>
      </c>
      <c r="V36" s="6" t="s">
        <v>63</v>
      </c>
      <c r="W36" t="s">
        <v>24</v>
      </c>
      <c r="X36" t="s">
        <v>81</v>
      </c>
      <c r="AA36" s="6" t="s">
        <v>139</v>
      </c>
      <c r="AB36" t="s">
        <v>171</v>
      </c>
      <c r="AC36" s="27" t="s">
        <v>463</v>
      </c>
      <c r="AD36" s="38" t="s">
        <v>211</v>
      </c>
      <c r="AG36" s="6" t="s">
        <v>139</v>
      </c>
      <c r="AH36" s="30" t="str">
        <f>IF(Лист30!$C$4=1,"NBR (бутадиеннитрильный каучук)","Силикон")</f>
        <v>Силикон</v>
      </c>
    </row>
    <row r="37" spans="21:34">
      <c r="U37" t="s">
        <v>23</v>
      </c>
      <c r="V37" s="6" t="s">
        <v>70</v>
      </c>
      <c r="W37" t="s">
        <v>24</v>
      </c>
      <c r="X37" t="s">
        <v>82</v>
      </c>
      <c r="AA37" s="6" t="s">
        <v>140</v>
      </c>
      <c r="AB37" t="s">
        <v>172</v>
      </c>
      <c r="AC37" s="27" t="s">
        <v>464</v>
      </c>
      <c r="AD37" s="38" t="s">
        <v>212</v>
      </c>
      <c r="AG37" s="6" t="s">
        <v>140</v>
      </c>
      <c r="AH37" s="30" t="str">
        <f>IF(Лист30!$C$4=1,"NBR (бутадиеннитрильный каучук)","Силикон")</f>
        <v>Силикон</v>
      </c>
    </row>
    <row r="38" spans="21:34">
      <c r="U38" t="s">
        <v>23</v>
      </c>
      <c r="V38" s="6" t="s">
        <v>71</v>
      </c>
      <c r="W38" t="s">
        <v>24</v>
      </c>
      <c r="X38" t="s">
        <v>83</v>
      </c>
      <c r="AA38" t="s">
        <v>141</v>
      </c>
      <c r="AB38" t="s">
        <v>173</v>
      </c>
      <c r="AC38" s="27" t="s">
        <v>465</v>
      </c>
      <c r="AD38" s="38" t="s">
        <v>213</v>
      </c>
      <c r="AG38" t="s">
        <v>141</v>
      </c>
      <c r="AH38" s="30" t="str">
        <f>IF(Лист30!$C$4=1,"NBR (бутадиеннитрильный каучук)","Силикон")</f>
        <v>Силикон</v>
      </c>
    </row>
    <row r="39" spans="21:34">
      <c r="U39" t="s">
        <v>23</v>
      </c>
      <c r="V39" s="6" t="s">
        <v>64</v>
      </c>
      <c r="W39" t="s">
        <v>24</v>
      </c>
      <c r="X39" t="s">
        <v>84</v>
      </c>
      <c r="AA39" t="s">
        <v>142</v>
      </c>
      <c r="AB39" t="s">
        <v>174</v>
      </c>
      <c r="AC39" s="27" t="s">
        <v>466</v>
      </c>
      <c r="AD39" s="38" t="s">
        <v>214</v>
      </c>
      <c r="AG39" t="s">
        <v>142</v>
      </c>
      <c r="AH39" s="30" t="str">
        <f>IF(Лист30!$C$4=1,"NBR (бутадиеннитрильный каучук)","Силикон")</f>
        <v>Силикон</v>
      </c>
    </row>
    <row r="40" spans="21:34">
      <c r="U40" t="s">
        <v>24</v>
      </c>
      <c r="V40" s="6" t="s">
        <v>72</v>
      </c>
      <c r="W40" t="s">
        <v>24</v>
      </c>
      <c r="X40" t="s">
        <v>85</v>
      </c>
      <c r="AA40" t="s">
        <v>143</v>
      </c>
      <c r="AB40" t="s">
        <v>175</v>
      </c>
      <c r="AC40" s="27" t="s">
        <v>467</v>
      </c>
      <c r="AD40" s="38" t="s">
        <v>215</v>
      </c>
      <c r="AG40" t="s">
        <v>143</v>
      </c>
      <c r="AH40" s="30" t="str">
        <f>IF(Лист30!$C$4=1,"NBR (бутадиеннитрильный каучук)","Силикон")</f>
        <v>Силикон</v>
      </c>
    </row>
    <row r="41" spans="21:34">
      <c r="U41" t="s">
        <v>24</v>
      </c>
      <c r="V41" s="6" t="s">
        <v>73</v>
      </c>
      <c r="W41" t="s">
        <v>24</v>
      </c>
      <c r="X41" t="s">
        <v>86</v>
      </c>
      <c r="AA41" t="s">
        <v>144</v>
      </c>
      <c r="AB41" t="s">
        <v>176</v>
      </c>
      <c r="AC41" s="27" t="s">
        <v>468</v>
      </c>
      <c r="AD41" s="38" t="s">
        <v>216</v>
      </c>
      <c r="AG41" t="s">
        <v>144</v>
      </c>
      <c r="AH41" s="30" t="str">
        <f>IF(Лист30!$C$4=1,"NBR (бутадиеннитрильный каучук)","Силикон")</f>
        <v>Силикон</v>
      </c>
    </row>
    <row r="42" spans="21:34">
      <c r="U42" t="s">
        <v>24</v>
      </c>
      <c r="V42" s="6" t="s">
        <v>74</v>
      </c>
      <c r="W42" t="s">
        <v>24</v>
      </c>
      <c r="X42" t="s">
        <v>87</v>
      </c>
      <c r="AA42" t="s">
        <v>145</v>
      </c>
      <c r="AB42" t="s">
        <v>177</v>
      </c>
      <c r="AC42" s="27" t="s">
        <v>469</v>
      </c>
      <c r="AD42" s="38" t="s">
        <v>217</v>
      </c>
      <c r="AG42" t="s">
        <v>145</v>
      </c>
      <c r="AH42" s="30" t="str">
        <f>IF(Лист30!$C$4=1,"NBR (бутадиеннитрильный каучук)","Силикон")</f>
        <v>Силикон</v>
      </c>
    </row>
    <row r="43" spans="21:34">
      <c r="U43" t="s">
        <v>24</v>
      </c>
      <c r="V43" s="6" t="s">
        <v>75</v>
      </c>
      <c r="W43" t="s">
        <v>24</v>
      </c>
      <c r="X43" t="s">
        <v>88</v>
      </c>
      <c r="AA43" t="s">
        <v>146</v>
      </c>
      <c r="AB43" t="s">
        <v>178</v>
      </c>
      <c r="AC43" s="27" t="s">
        <v>470</v>
      </c>
      <c r="AD43" s="38" t="s">
        <v>218</v>
      </c>
      <c r="AG43" t="s">
        <v>146</v>
      </c>
      <c r="AH43" s="30" t="str">
        <f>IF(Лист30!$C$4=1,"NBR (бутадиеннитрильный каучук)","Силикон")</f>
        <v>Силикон</v>
      </c>
    </row>
    <row r="44" spans="21:34">
      <c r="U44" t="s">
        <v>24</v>
      </c>
      <c r="V44" s="6" t="s">
        <v>76</v>
      </c>
      <c r="W44" t="s">
        <v>24</v>
      </c>
      <c r="X44" t="s">
        <v>89</v>
      </c>
      <c r="AA44" t="s">
        <v>491</v>
      </c>
      <c r="AB44" t="s">
        <v>190</v>
      </c>
      <c r="AC44" s="27" t="s">
        <v>471</v>
      </c>
      <c r="AD44" s="38" t="s">
        <v>219</v>
      </c>
      <c r="AG44" t="s">
        <v>491</v>
      </c>
      <c r="AH44" s="30" t="s">
        <v>487</v>
      </c>
    </row>
    <row r="45" spans="21:34">
      <c r="U45" t="s">
        <v>24</v>
      </c>
      <c r="V45" s="6" t="s">
        <v>77</v>
      </c>
      <c r="W45" t="s">
        <v>24</v>
      </c>
      <c r="X45" t="s">
        <v>148</v>
      </c>
      <c r="AA45" t="s">
        <v>492</v>
      </c>
      <c r="AB45" t="s">
        <v>191</v>
      </c>
      <c r="AC45" s="27" t="s">
        <v>472</v>
      </c>
      <c r="AD45" s="38" t="s">
        <v>220</v>
      </c>
      <c r="AG45" t="s">
        <v>492</v>
      </c>
      <c r="AH45" s="30" t="s">
        <v>487</v>
      </c>
    </row>
    <row r="46" spans="21:34">
      <c r="U46" t="s">
        <v>24</v>
      </c>
      <c r="V46" s="6" t="s">
        <v>78</v>
      </c>
      <c r="W46" t="s">
        <v>24</v>
      </c>
      <c r="X46" t="s">
        <v>149</v>
      </c>
      <c r="AA46" t="s">
        <v>493</v>
      </c>
      <c r="AB46" t="s">
        <v>192</v>
      </c>
      <c r="AC46" s="27" t="s">
        <v>473</v>
      </c>
      <c r="AD46" s="38" t="s">
        <v>221</v>
      </c>
      <c r="AG46" t="s">
        <v>493</v>
      </c>
      <c r="AH46" s="30" t="s">
        <v>487</v>
      </c>
    </row>
    <row r="47" spans="21:34">
      <c r="U47" t="s">
        <v>24</v>
      </c>
      <c r="V47" s="6" t="s">
        <v>66</v>
      </c>
      <c r="W47" t="s">
        <v>24</v>
      </c>
      <c r="X47" t="s">
        <v>147</v>
      </c>
      <c r="AA47" t="s">
        <v>494</v>
      </c>
      <c r="AB47" t="s">
        <v>193</v>
      </c>
      <c r="AC47" s="27" t="s">
        <v>474</v>
      </c>
      <c r="AD47" s="38" t="s">
        <v>222</v>
      </c>
      <c r="AG47" t="s">
        <v>494</v>
      </c>
      <c r="AH47" s="30" t="s">
        <v>487</v>
      </c>
    </row>
    <row r="48" spans="21:34">
      <c r="U48" t="s">
        <v>24</v>
      </c>
      <c r="V48" s="6" t="s">
        <v>60</v>
      </c>
      <c r="W48" t="s">
        <v>24</v>
      </c>
      <c r="X48" t="s">
        <v>150</v>
      </c>
      <c r="AA48" t="s">
        <v>495</v>
      </c>
      <c r="AB48" t="s">
        <v>194</v>
      </c>
      <c r="AC48" s="27" t="s">
        <v>475</v>
      </c>
      <c r="AD48" s="38" t="s">
        <v>223</v>
      </c>
      <c r="AG48" t="s">
        <v>495</v>
      </c>
      <c r="AH48" s="30" t="s">
        <v>487</v>
      </c>
    </row>
    <row r="49" spans="21:34">
      <c r="U49" t="s">
        <v>24</v>
      </c>
      <c r="V49" s="6" t="s">
        <v>61</v>
      </c>
      <c r="W49" t="s">
        <v>24</v>
      </c>
      <c r="X49" t="s">
        <v>151</v>
      </c>
      <c r="AA49" t="s">
        <v>179</v>
      </c>
      <c r="AB49" t="s">
        <v>190</v>
      </c>
      <c r="AC49" s="27" t="s">
        <v>476</v>
      </c>
      <c r="AD49" s="38" t="s">
        <v>224</v>
      </c>
      <c r="AG49" t="s">
        <v>179</v>
      </c>
      <c r="AH49" s="30" t="str">
        <f>IF(Лист30!$C$4=1,"NBR (бутадиеннитрильный каучук)","Силикон")</f>
        <v>Силикон</v>
      </c>
    </row>
    <row r="50" spans="21:34">
      <c r="U50" t="s">
        <v>24</v>
      </c>
      <c r="V50" s="6" t="s">
        <v>65</v>
      </c>
      <c r="W50" t="s">
        <v>24</v>
      </c>
      <c r="X50" t="s">
        <v>152</v>
      </c>
      <c r="AA50" t="s">
        <v>180</v>
      </c>
      <c r="AB50" t="s">
        <v>191</v>
      </c>
      <c r="AC50" s="27" t="s">
        <v>477</v>
      </c>
      <c r="AD50" s="38" t="s">
        <v>225</v>
      </c>
      <c r="AG50" t="s">
        <v>180</v>
      </c>
      <c r="AH50" s="30" t="str">
        <f>IF(Лист30!$C$4=1,"NBR (бутадиеннитрильный каучук)","Силикон")</f>
        <v>Силикон</v>
      </c>
    </row>
    <row r="51" spans="21:34">
      <c r="U51" t="s">
        <v>24</v>
      </c>
      <c r="V51" s="6" t="s">
        <v>68</v>
      </c>
      <c r="W51" t="s">
        <v>24</v>
      </c>
      <c r="X51" t="s">
        <v>153</v>
      </c>
      <c r="AA51" t="s">
        <v>181</v>
      </c>
      <c r="AB51" t="s">
        <v>192</v>
      </c>
      <c r="AC51" s="27" t="s">
        <v>478</v>
      </c>
      <c r="AD51" s="38" t="s">
        <v>226</v>
      </c>
      <c r="AG51" t="s">
        <v>181</v>
      </c>
      <c r="AH51" s="30" t="str">
        <f>IF(Лист30!$C$4=1,"NBR (бутадиеннитрильный каучук)","Силикон")</f>
        <v>Силикон</v>
      </c>
    </row>
    <row r="52" spans="21:34">
      <c r="U52" t="s">
        <v>24</v>
      </c>
      <c r="V52" s="6" t="s">
        <v>67</v>
      </c>
      <c r="W52" t="s">
        <v>24</v>
      </c>
      <c r="X52" t="s">
        <v>154</v>
      </c>
      <c r="AA52" t="s">
        <v>182</v>
      </c>
      <c r="AB52" t="s">
        <v>193</v>
      </c>
      <c r="AC52" s="27" t="s">
        <v>479</v>
      </c>
      <c r="AD52" s="38" t="s">
        <v>227</v>
      </c>
      <c r="AG52" t="s">
        <v>182</v>
      </c>
      <c r="AH52" s="30" t="str">
        <f>IF(Лист30!$C$4=1,"NBR (бутадиеннитрильный каучук)","Силикон")</f>
        <v>Силикон</v>
      </c>
    </row>
    <row r="53" spans="21:34">
      <c r="U53" t="s">
        <v>24</v>
      </c>
      <c r="V53" s="6" t="s">
        <v>62</v>
      </c>
      <c r="W53" t="s">
        <v>25</v>
      </c>
      <c r="X53" t="s">
        <v>81</v>
      </c>
      <c r="AA53" t="s">
        <v>183</v>
      </c>
      <c r="AB53" t="s">
        <v>194</v>
      </c>
      <c r="AC53" s="6">
        <v>102</v>
      </c>
      <c r="AD53" s="38" t="s">
        <v>228</v>
      </c>
      <c r="AG53" t="s">
        <v>183</v>
      </c>
      <c r="AH53" s="30" t="str">
        <f>IF(Лист30!$C$4=1,"NBR (бутадиеннитрильный каучук)","Силикон")</f>
        <v>Силикон</v>
      </c>
    </row>
    <row r="54" spans="21:34">
      <c r="U54" t="s">
        <v>24</v>
      </c>
      <c r="V54" s="6" t="s">
        <v>69</v>
      </c>
      <c r="W54" t="s">
        <v>25</v>
      </c>
      <c r="X54" t="s">
        <v>82</v>
      </c>
      <c r="AA54" t="s">
        <v>184</v>
      </c>
      <c r="AB54" t="s">
        <v>195</v>
      </c>
      <c r="AC54" s="6">
        <v>105</v>
      </c>
      <c r="AD54" s="38" t="s">
        <v>229</v>
      </c>
      <c r="AG54" t="s">
        <v>184</v>
      </c>
      <c r="AH54" s="30" t="str">
        <f>IF(Лист30!$C$4=1,"NBR (бутадиеннитрильный каучук)","Силикон")</f>
        <v>Силикон</v>
      </c>
    </row>
    <row r="55" spans="21:34">
      <c r="U55" t="s">
        <v>24</v>
      </c>
      <c r="V55" s="6" t="s">
        <v>63</v>
      </c>
      <c r="W55" t="s">
        <v>25</v>
      </c>
      <c r="X55" t="s">
        <v>83</v>
      </c>
      <c r="AA55" t="s">
        <v>395</v>
      </c>
      <c r="AB55" t="s">
        <v>250</v>
      </c>
      <c r="AC55" s="6">
        <v>106</v>
      </c>
      <c r="AD55" s="38" t="s">
        <v>230</v>
      </c>
      <c r="AG55" t="s">
        <v>395</v>
      </c>
      <c r="AH55" t="s">
        <v>403</v>
      </c>
    </row>
    <row r="56" spans="21:34">
      <c r="U56" t="s">
        <v>24</v>
      </c>
      <c r="V56" s="6" t="s">
        <v>70</v>
      </c>
      <c r="W56" t="s">
        <v>25</v>
      </c>
      <c r="X56" t="s">
        <v>84</v>
      </c>
      <c r="AA56" t="s">
        <v>396</v>
      </c>
      <c r="AB56" t="s">
        <v>251</v>
      </c>
      <c r="AC56" s="6">
        <v>107</v>
      </c>
      <c r="AD56" s="38" t="s">
        <v>231</v>
      </c>
      <c r="AG56" t="s">
        <v>395</v>
      </c>
      <c r="AH56" t="s">
        <v>404</v>
      </c>
    </row>
    <row r="57" spans="21:34">
      <c r="U57" t="s">
        <v>24</v>
      </c>
      <c r="V57" s="6" t="s">
        <v>71</v>
      </c>
      <c r="W57" t="s">
        <v>25</v>
      </c>
      <c r="X57" t="s">
        <v>85</v>
      </c>
      <c r="AA57" t="s">
        <v>397</v>
      </c>
      <c r="AB57" t="s">
        <v>252</v>
      </c>
      <c r="AC57" s="6">
        <v>108</v>
      </c>
      <c r="AD57" s="38" t="s">
        <v>232</v>
      </c>
      <c r="AG57" t="s">
        <v>395</v>
      </c>
      <c r="AH57" t="s">
        <v>405</v>
      </c>
    </row>
    <row r="58" spans="21:34">
      <c r="U58" t="s">
        <v>24</v>
      </c>
      <c r="V58" s="6" t="s">
        <v>64</v>
      </c>
      <c r="W58" t="s">
        <v>25</v>
      </c>
      <c r="X58" t="s">
        <v>86</v>
      </c>
      <c r="AA58" t="s">
        <v>398</v>
      </c>
      <c r="AB58" t="s">
        <v>253</v>
      </c>
      <c r="AC58" s="6">
        <v>109</v>
      </c>
      <c r="AD58" s="38" t="s">
        <v>233</v>
      </c>
      <c r="AG58" t="s">
        <v>396</v>
      </c>
      <c r="AH58" t="s">
        <v>403</v>
      </c>
    </row>
    <row r="59" spans="21:34">
      <c r="U59" t="s">
        <v>25</v>
      </c>
      <c r="V59" s="6" t="s">
        <v>72</v>
      </c>
      <c r="W59" t="s">
        <v>25</v>
      </c>
      <c r="X59" t="s">
        <v>87</v>
      </c>
      <c r="AA59" t="s">
        <v>399</v>
      </c>
      <c r="AB59" t="s">
        <v>254</v>
      </c>
      <c r="AC59" s="6">
        <v>110</v>
      </c>
      <c r="AD59" s="38" t="s">
        <v>234</v>
      </c>
      <c r="AG59" t="s">
        <v>396</v>
      </c>
      <c r="AH59" t="s">
        <v>404</v>
      </c>
    </row>
    <row r="60" spans="21:34">
      <c r="U60" t="s">
        <v>25</v>
      </c>
      <c r="V60" s="6" t="s">
        <v>73</v>
      </c>
      <c r="W60" t="s">
        <v>25</v>
      </c>
      <c r="X60" t="s">
        <v>88</v>
      </c>
      <c r="AA60" t="s">
        <v>400</v>
      </c>
      <c r="AB60" t="s">
        <v>255</v>
      </c>
      <c r="AC60" s="6">
        <v>111</v>
      </c>
      <c r="AD60" s="38" t="s">
        <v>235</v>
      </c>
      <c r="AG60" t="s">
        <v>396</v>
      </c>
      <c r="AH60" t="s">
        <v>405</v>
      </c>
    </row>
    <row r="61" spans="21:34">
      <c r="U61" t="s">
        <v>25</v>
      </c>
      <c r="V61" s="6" t="s">
        <v>74</v>
      </c>
      <c r="W61" t="s">
        <v>25</v>
      </c>
      <c r="X61" t="s">
        <v>89</v>
      </c>
      <c r="AA61" t="s">
        <v>401</v>
      </c>
      <c r="AB61" t="s">
        <v>256</v>
      </c>
      <c r="AC61" s="6">
        <v>112</v>
      </c>
      <c r="AD61" s="38" t="s">
        <v>236</v>
      </c>
      <c r="AG61" t="s">
        <v>397</v>
      </c>
      <c r="AH61" t="s">
        <v>403</v>
      </c>
    </row>
    <row r="62" spans="21:34">
      <c r="U62" t="s">
        <v>25</v>
      </c>
      <c r="V62" s="6" t="s">
        <v>75</v>
      </c>
      <c r="W62" t="s">
        <v>25</v>
      </c>
      <c r="X62" t="s">
        <v>148</v>
      </c>
      <c r="AA62" t="s">
        <v>402</v>
      </c>
      <c r="AB62" t="s">
        <v>257</v>
      </c>
      <c r="AC62" s="6">
        <v>113</v>
      </c>
      <c r="AD62" s="38" t="s">
        <v>237</v>
      </c>
      <c r="AG62" t="s">
        <v>397</v>
      </c>
      <c r="AH62" t="s">
        <v>404</v>
      </c>
    </row>
    <row r="63" spans="21:34">
      <c r="U63" t="s">
        <v>25</v>
      </c>
      <c r="V63" s="6" t="s">
        <v>76</v>
      </c>
      <c r="W63" t="s">
        <v>25</v>
      </c>
      <c r="X63" t="s">
        <v>149</v>
      </c>
      <c r="AA63" t="s">
        <v>201</v>
      </c>
      <c r="AB63" t="s">
        <v>250</v>
      </c>
      <c r="AC63" s="6">
        <v>114</v>
      </c>
      <c r="AD63" s="38" t="s">
        <v>238</v>
      </c>
      <c r="AG63" t="s">
        <v>397</v>
      </c>
      <c r="AH63" t="s">
        <v>405</v>
      </c>
    </row>
    <row r="64" spans="21:34">
      <c r="U64" t="s">
        <v>25</v>
      </c>
      <c r="V64" s="6" t="s">
        <v>77</v>
      </c>
      <c r="W64" t="s">
        <v>25</v>
      </c>
      <c r="X64" t="s">
        <v>147</v>
      </c>
      <c r="AA64" t="s">
        <v>202</v>
      </c>
      <c r="AB64" t="s">
        <v>251</v>
      </c>
      <c r="AC64" s="6">
        <v>115</v>
      </c>
      <c r="AD64" s="38" t="s">
        <v>239</v>
      </c>
      <c r="AG64" t="s">
        <v>398</v>
      </c>
      <c r="AH64" t="s">
        <v>403</v>
      </c>
    </row>
    <row r="65" spans="21:34">
      <c r="U65" t="s">
        <v>25</v>
      </c>
      <c r="V65" s="6" t="s">
        <v>78</v>
      </c>
      <c r="W65" t="s">
        <v>25</v>
      </c>
      <c r="X65" t="s">
        <v>150</v>
      </c>
      <c r="AA65" t="s">
        <v>203</v>
      </c>
      <c r="AB65" t="s">
        <v>252</v>
      </c>
      <c r="AC65" s="6">
        <v>116</v>
      </c>
      <c r="AD65" s="38" t="s">
        <v>240</v>
      </c>
      <c r="AG65" t="s">
        <v>398</v>
      </c>
      <c r="AH65" t="s">
        <v>404</v>
      </c>
    </row>
    <row r="66" spans="21:34">
      <c r="U66" t="s">
        <v>25</v>
      </c>
      <c r="V66" s="6" t="s">
        <v>66</v>
      </c>
      <c r="W66" t="s">
        <v>25</v>
      </c>
      <c r="X66" t="s">
        <v>151</v>
      </c>
      <c r="AA66" t="s">
        <v>204</v>
      </c>
      <c r="AB66" t="s">
        <v>253</v>
      </c>
      <c r="AC66" s="6">
        <v>117</v>
      </c>
      <c r="AD66" s="38" t="s">
        <v>241</v>
      </c>
      <c r="AG66" t="s">
        <v>398</v>
      </c>
      <c r="AH66" t="s">
        <v>405</v>
      </c>
    </row>
    <row r="67" spans="21:34">
      <c r="U67" t="s">
        <v>25</v>
      </c>
      <c r="V67" s="6" t="s">
        <v>60</v>
      </c>
      <c r="W67" t="s">
        <v>25</v>
      </c>
      <c r="X67" t="s">
        <v>152</v>
      </c>
      <c r="AA67" t="s">
        <v>205</v>
      </c>
      <c r="AB67" t="s">
        <v>254</v>
      </c>
      <c r="AC67" s="6">
        <v>119</v>
      </c>
      <c r="AD67" s="38" t="s">
        <v>242</v>
      </c>
      <c r="AG67" t="s">
        <v>399</v>
      </c>
      <c r="AH67" t="s">
        <v>403</v>
      </c>
    </row>
    <row r="68" spans="21:34">
      <c r="U68" t="s">
        <v>25</v>
      </c>
      <c r="V68" s="6" t="s">
        <v>61</v>
      </c>
      <c r="W68" t="s">
        <v>25</v>
      </c>
      <c r="X68" t="s">
        <v>153</v>
      </c>
      <c r="AA68" t="s">
        <v>258</v>
      </c>
      <c r="AB68" t="s">
        <v>255</v>
      </c>
      <c r="AC68" s="6">
        <v>120</v>
      </c>
      <c r="AD68" s="38" t="s">
        <v>243</v>
      </c>
      <c r="AG68" t="s">
        <v>399</v>
      </c>
      <c r="AH68" t="s">
        <v>404</v>
      </c>
    </row>
    <row r="69" spans="21:34">
      <c r="U69" t="s">
        <v>25</v>
      </c>
      <c r="V69" s="6" t="s">
        <v>65</v>
      </c>
      <c r="W69" t="s">
        <v>25</v>
      </c>
      <c r="X69" t="s">
        <v>154</v>
      </c>
      <c r="AA69" t="s">
        <v>260</v>
      </c>
      <c r="AB69" t="s">
        <v>256</v>
      </c>
      <c r="AC69" s="6">
        <v>121</v>
      </c>
      <c r="AD69" s="38" t="s">
        <v>244</v>
      </c>
      <c r="AG69" t="s">
        <v>399</v>
      </c>
      <c r="AH69" t="s">
        <v>405</v>
      </c>
    </row>
    <row r="70" spans="21:34">
      <c r="U70" t="s">
        <v>25</v>
      </c>
      <c r="V70" s="6" t="s">
        <v>68</v>
      </c>
      <c r="W70" t="s">
        <v>26</v>
      </c>
      <c r="X70" t="s">
        <v>81</v>
      </c>
      <c r="AA70" t="s">
        <v>259</v>
      </c>
      <c r="AB70" t="s">
        <v>257</v>
      </c>
      <c r="AC70" s="6">
        <v>122</v>
      </c>
      <c r="AD70" s="38" t="s">
        <v>245</v>
      </c>
      <c r="AG70" t="s">
        <v>400</v>
      </c>
      <c r="AH70" t="s">
        <v>403</v>
      </c>
    </row>
    <row r="71" spans="21:34">
      <c r="U71" t="s">
        <v>25</v>
      </c>
      <c r="V71" s="6" t="s">
        <v>67</v>
      </c>
      <c r="W71" t="s">
        <v>26</v>
      </c>
      <c r="X71" t="s">
        <v>82</v>
      </c>
      <c r="AA71" t="s">
        <v>346</v>
      </c>
      <c r="AB71" t="s">
        <v>379</v>
      </c>
      <c r="AC71" s="6">
        <v>124</v>
      </c>
      <c r="AD71" s="38" t="s">
        <v>246</v>
      </c>
      <c r="AG71" t="s">
        <v>400</v>
      </c>
      <c r="AH71" t="s">
        <v>404</v>
      </c>
    </row>
    <row r="72" spans="21:34">
      <c r="U72" t="s">
        <v>25</v>
      </c>
      <c r="V72" s="6" t="s">
        <v>62</v>
      </c>
      <c r="W72" t="s">
        <v>26</v>
      </c>
      <c r="X72" t="s">
        <v>83</v>
      </c>
      <c r="AA72" t="s">
        <v>347</v>
      </c>
      <c r="AB72" t="s">
        <v>380</v>
      </c>
      <c r="AC72" s="6">
        <v>125</v>
      </c>
      <c r="AD72" s="38" t="s">
        <v>247</v>
      </c>
      <c r="AG72" t="s">
        <v>400</v>
      </c>
      <c r="AH72" t="s">
        <v>405</v>
      </c>
    </row>
    <row r="73" spans="21:34">
      <c r="U73" t="s">
        <v>25</v>
      </c>
      <c r="V73" s="6" t="s">
        <v>69</v>
      </c>
      <c r="W73" t="s">
        <v>26</v>
      </c>
      <c r="X73" t="s">
        <v>84</v>
      </c>
      <c r="AA73" t="s">
        <v>348</v>
      </c>
      <c r="AB73" t="s">
        <v>381</v>
      </c>
      <c r="AC73" s="6">
        <v>127</v>
      </c>
      <c r="AD73" s="38" t="s">
        <v>248</v>
      </c>
      <c r="AG73" t="s">
        <v>401</v>
      </c>
      <c r="AH73" t="s">
        <v>403</v>
      </c>
    </row>
    <row r="74" spans="21:34">
      <c r="U74" t="s">
        <v>25</v>
      </c>
      <c r="V74" s="6" t="s">
        <v>63</v>
      </c>
      <c r="W74" t="s">
        <v>26</v>
      </c>
      <c r="X74" t="s">
        <v>85</v>
      </c>
      <c r="AB74" s="16" t="s">
        <v>426</v>
      </c>
      <c r="AC74" s="6">
        <v>129</v>
      </c>
      <c r="AD74" s="38" t="s">
        <v>249</v>
      </c>
      <c r="AG74" t="s">
        <v>401</v>
      </c>
      <c r="AH74" t="s">
        <v>404</v>
      </c>
    </row>
    <row r="75" spans="21:34">
      <c r="U75" t="s">
        <v>25</v>
      </c>
      <c r="V75" s="6" t="s">
        <v>70</v>
      </c>
      <c r="W75" t="s">
        <v>26</v>
      </c>
      <c r="X75" t="s">
        <v>86</v>
      </c>
      <c r="AC75" t="s">
        <v>304</v>
      </c>
      <c r="AD75" s="38" t="s">
        <v>325</v>
      </c>
      <c r="AG75" t="s">
        <v>401</v>
      </c>
      <c r="AH75" t="s">
        <v>405</v>
      </c>
    </row>
    <row r="76" spans="21:34">
      <c r="U76" t="s">
        <v>25</v>
      </c>
      <c r="V76" s="6" t="s">
        <v>71</v>
      </c>
      <c r="W76" t="s">
        <v>26</v>
      </c>
      <c r="X76" t="s">
        <v>87</v>
      </c>
      <c r="AC76" t="s">
        <v>305</v>
      </c>
      <c r="AD76" s="38" t="s">
        <v>326</v>
      </c>
      <c r="AG76" t="s">
        <v>402</v>
      </c>
      <c r="AH76" t="s">
        <v>403</v>
      </c>
    </row>
    <row r="77" spans="21:34">
      <c r="U77" t="s">
        <v>25</v>
      </c>
      <c r="V77" s="6" t="s">
        <v>64</v>
      </c>
      <c r="W77" t="s">
        <v>26</v>
      </c>
      <c r="X77" t="s">
        <v>88</v>
      </c>
      <c r="AC77" t="s">
        <v>306</v>
      </c>
      <c r="AD77" s="38" t="s">
        <v>327</v>
      </c>
      <c r="AG77" t="s">
        <v>402</v>
      </c>
      <c r="AH77" t="s">
        <v>404</v>
      </c>
    </row>
    <row r="78" spans="21:34">
      <c r="U78" t="s">
        <v>26</v>
      </c>
      <c r="V78" s="6" t="s">
        <v>72</v>
      </c>
      <c r="W78" t="s">
        <v>26</v>
      </c>
      <c r="X78" t="s">
        <v>89</v>
      </c>
      <c r="AC78" t="s">
        <v>307</v>
      </c>
      <c r="AD78" s="38" t="s">
        <v>328</v>
      </c>
      <c r="AG78" t="s">
        <v>402</v>
      </c>
      <c r="AH78" t="s">
        <v>405</v>
      </c>
    </row>
    <row r="79" spans="21:34" ht="15">
      <c r="U79" t="s">
        <v>26</v>
      </c>
      <c r="V79" s="6" t="s">
        <v>73</v>
      </c>
      <c r="W79" t="s">
        <v>26</v>
      </c>
      <c r="X79" t="s">
        <v>148</v>
      </c>
      <c r="AC79" t="s">
        <v>308</v>
      </c>
      <c r="AD79" s="38" t="s">
        <v>329</v>
      </c>
      <c r="AG79" t="s">
        <v>201</v>
      </c>
      <c r="AH79" s="29" t="s">
        <v>487</v>
      </c>
    </row>
    <row r="80" spans="21:34" ht="15">
      <c r="U80" t="s">
        <v>26</v>
      </c>
      <c r="V80" s="6" t="s">
        <v>74</v>
      </c>
      <c r="W80" t="s">
        <v>26</v>
      </c>
      <c r="X80" t="s">
        <v>149</v>
      </c>
      <c r="AC80" t="s">
        <v>309</v>
      </c>
      <c r="AD80" s="38" t="s">
        <v>330</v>
      </c>
      <c r="AG80" t="s">
        <v>202</v>
      </c>
      <c r="AH80" s="29" t="s">
        <v>487</v>
      </c>
    </row>
    <row r="81" spans="21:35" ht="15">
      <c r="U81" t="s">
        <v>26</v>
      </c>
      <c r="V81" s="6" t="s">
        <v>75</v>
      </c>
      <c r="W81" t="s">
        <v>26</v>
      </c>
      <c r="X81" t="s">
        <v>147</v>
      </c>
      <c r="AC81" t="s">
        <v>310</v>
      </c>
      <c r="AD81" s="38" t="s">
        <v>331</v>
      </c>
      <c r="AG81" t="s">
        <v>203</v>
      </c>
      <c r="AH81" s="29" t="s">
        <v>487</v>
      </c>
    </row>
    <row r="82" spans="21:35" ht="15">
      <c r="U82" t="s">
        <v>26</v>
      </c>
      <c r="V82" s="6" t="s">
        <v>76</v>
      </c>
      <c r="W82" t="s">
        <v>26</v>
      </c>
      <c r="X82" t="s">
        <v>150</v>
      </c>
      <c r="AC82" t="s">
        <v>311</v>
      </c>
      <c r="AD82" s="38" t="s">
        <v>332</v>
      </c>
      <c r="AG82" t="s">
        <v>204</v>
      </c>
      <c r="AH82" s="29" t="s">
        <v>487</v>
      </c>
    </row>
    <row r="83" spans="21:35" ht="15">
      <c r="U83" t="s">
        <v>26</v>
      </c>
      <c r="V83" s="6" t="s">
        <v>77</v>
      </c>
      <c r="W83" t="s">
        <v>26</v>
      </c>
      <c r="X83" t="s">
        <v>151</v>
      </c>
      <c r="AC83" t="s">
        <v>312</v>
      </c>
      <c r="AD83" s="38" t="s">
        <v>333</v>
      </c>
      <c r="AG83" t="s">
        <v>205</v>
      </c>
      <c r="AH83" s="29" t="s">
        <v>487</v>
      </c>
    </row>
    <row r="84" spans="21:35" ht="15">
      <c r="U84" t="s">
        <v>26</v>
      </c>
      <c r="V84" s="6" t="s">
        <v>78</v>
      </c>
      <c r="W84" t="s">
        <v>26</v>
      </c>
      <c r="X84" t="s">
        <v>152</v>
      </c>
      <c r="AC84" t="s">
        <v>313</v>
      </c>
      <c r="AD84" s="38" t="s">
        <v>334</v>
      </c>
      <c r="AG84" t="s">
        <v>258</v>
      </c>
      <c r="AH84" s="29" t="s">
        <v>487</v>
      </c>
      <c r="AI84" s="21"/>
    </row>
    <row r="85" spans="21:35" ht="15">
      <c r="U85" t="s">
        <v>26</v>
      </c>
      <c r="V85" s="6" t="s">
        <v>66</v>
      </c>
      <c r="W85" t="s">
        <v>26</v>
      </c>
      <c r="X85" t="s">
        <v>153</v>
      </c>
      <c r="AC85" t="s">
        <v>314</v>
      </c>
      <c r="AD85" s="38" t="s">
        <v>335</v>
      </c>
      <c r="AG85" t="s">
        <v>260</v>
      </c>
      <c r="AH85" s="29" t="s">
        <v>487</v>
      </c>
    </row>
    <row r="86" spans="21:35" ht="15">
      <c r="U86" t="s">
        <v>26</v>
      </c>
      <c r="V86" s="6" t="s">
        <v>60</v>
      </c>
      <c r="W86" t="s">
        <v>26</v>
      </c>
      <c r="X86" t="s">
        <v>154</v>
      </c>
      <c r="AC86" t="s">
        <v>315</v>
      </c>
      <c r="AD86" s="38" t="s">
        <v>336</v>
      </c>
      <c r="AG86" t="s">
        <v>259</v>
      </c>
      <c r="AH86" s="29" t="s">
        <v>487</v>
      </c>
    </row>
    <row r="87" spans="21:35" ht="15">
      <c r="U87" t="s">
        <v>26</v>
      </c>
      <c r="V87" s="6" t="s">
        <v>61</v>
      </c>
      <c r="W87" t="s">
        <v>27</v>
      </c>
      <c r="X87" t="s">
        <v>81</v>
      </c>
      <c r="AC87" t="s">
        <v>316</v>
      </c>
      <c r="AD87" s="38" t="s">
        <v>337</v>
      </c>
      <c r="AG87" t="s">
        <v>346</v>
      </c>
      <c r="AH87" s="29" t="s">
        <v>487</v>
      </c>
    </row>
    <row r="88" spans="21:35" ht="15">
      <c r="U88" t="s">
        <v>26</v>
      </c>
      <c r="V88" s="6" t="s">
        <v>65</v>
      </c>
      <c r="W88" t="s">
        <v>27</v>
      </c>
      <c r="X88" t="s">
        <v>82</v>
      </c>
      <c r="AC88" t="s">
        <v>317</v>
      </c>
      <c r="AD88" s="38" t="s">
        <v>338</v>
      </c>
      <c r="AG88" t="s">
        <v>347</v>
      </c>
      <c r="AH88" s="29" t="s">
        <v>487</v>
      </c>
    </row>
    <row r="89" spans="21:35" ht="15">
      <c r="U89" t="s">
        <v>26</v>
      </c>
      <c r="V89" s="6" t="s">
        <v>68</v>
      </c>
      <c r="W89" t="s">
        <v>27</v>
      </c>
      <c r="X89" t="s">
        <v>83</v>
      </c>
      <c r="AC89" t="s">
        <v>318</v>
      </c>
      <c r="AD89" s="38" t="s">
        <v>339</v>
      </c>
      <c r="AG89" t="s">
        <v>348</v>
      </c>
      <c r="AH89" s="29" t="s">
        <v>487</v>
      </c>
    </row>
    <row r="90" spans="21:35">
      <c r="U90" t="s">
        <v>26</v>
      </c>
      <c r="V90" s="6" t="s">
        <v>67</v>
      </c>
      <c r="W90" t="s">
        <v>27</v>
      </c>
      <c r="X90" t="s">
        <v>84</v>
      </c>
      <c r="AC90" t="s">
        <v>319</v>
      </c>
      <c r="AD90" s="38" t="s">
        <v>340</v>
      </c>
      <c r="AG90" s="14" t="s">
        <v>428</v>
      </c>
    </row>
    <row r="91" spans="21:35">
      <c r="U91" t="s">
        <v>26</v>
      </c>
      <c r="V91" s="6" t="s">
        <v>62</v>
      </c>
      <c r="W91" t="s">
        <v>27</v>
      </c>
      <c r="X91" t="s">
        <v>85</v>
      </c>
      <c r="AC91" t="s">
        <v>320</v>
      </c>
      <c r="AD91" s="38" t="s">
        <v>341</v>
      </c>
    </row>
    <row r="92" spans="21:35">
      <c r="U92" t="s">
        <v>26</v>
      </c>
      <c r="V92" s="6" t="s">
        <v>69</v>
      </c>
      <c r="W92" t="s">
        <v>27</v>
      </c>
      <c r="X92" t="s">
        <v>86</v>
      </c>
      <c r="AC92" t="s">
        <v>321</v>
      </c>
      <c r="AD92" s="38" t="s">
        <v>342</v>
      </c>
    </row>
    <row r="93" spans="21:35">
      <c r="U93" t="s">
        <v>26</v>
      </c>
      <c r="V93" s="6" t="s">
        <v>63</v>
      </c>
      <c r="W93" t="s">
        <v>27</v>
      </c>
      <c r="X93" t="s">
        <v>87</v>
      </c>
      <c r="AC93" t="s">
        <v>322</v>
      </c>
      <c r="AD93" s="38" t="s">
        <v>343</v>
      </c>
    </row>
    <row r="94" spans="21:35">
      <c r="U94" t="s">
        <v>26</v>
      </c>
      <c r="V94" s="6" t="s">
        <v>70</v>
      </c>
      <c r="W94" t="s">
        <v>27</v>
      </c>
      <c r="X94" t="s">
        <v>88</v>
      </c>
      <c r="AC94" t="s">
        <v>323</v>
      </c>
      <c r="AD94" s="38" t="s">
        <v>344</v>
      </c>
    </row>
    <row r="95" spans="21:35">
      <c r="U95" t="s">
        <v>26</v>
      </c>
      <c r="V95" s="6" t="s">
        <v>71</v>
      </c>
      <c r="W95" t="s">
        <v>27</v>
      </c>
      <c r="X95" t="s">
        <v>89</v>
      </c>
      <c r="AC95" t="s">
        <v>324</v>
      </c>
      <c r="AD95" s="38" t="s">
        <v>345</v>
      </c>
    </row>
    <row r="96" spans="21:35">
      <c r="U96" t="s">
        <v>26</v>
      </c>
      <c r="V96" s="6" t="s">
        <v>64</v>
      </c>
      <c r="W96" t="s">
        <v>27</v>
      </c>
      <c r="X96" t="s">
        <v>148</v>
      </c>
      <c r="AC96" t="s">
        <v>349</v>
      </c>
      <c r="AD96" s="38" t="s">
        <v>364</v>
      </c>
    </row>
    <row r="97" spans="21:30">
      <c r="U97" t="s">
        <v>27</v>
      </c>
      <c r="V97" s="6" t="s">
        <v>72</v>
      </c>
      <c r="W97" t="s">
        <v>27</v>
      </c>
      <c r="X97" t="s">
        <v>149</v>
      </c>
      <c r="AC97" t="s">
        <v>350</v>
      </c>
      <c r="AD97" s="38" t="s">
        <v>365</v>
      </c>
    </row>
    <row r="98" spans="21:30">
      <c r="U98" t="s">
        <v>27</v>
      </c>
      <c r="V98" s="6" t="s">
        <v>73</v>
      </c>
      <c r="W98" t="s">
        <v>27</v>
      </c>
      <c r="X98" t="s">
        <v>147</v>
      </c>
      <c r="AC98" t="s">
        <v>351</v>
      </c>
      <c r="AD98" s="38" t="s">
        <v>366</v>
      </c>
    </row>
    <row r="99" spans="21:30">
      <c r="U99" t="s">
        <v>27</v>
      </c>
      <c r="V99" s="6" t="s">
        <v>74</v>
      </c>
      <c r="W99" t="s">
        <v>27</v>
      </c>
      <c r="X99" t="s">
        <v>150</v>
      </c>
      <c r="AC99" t="s">
        <v>352</v>
      </c>
      <c r="AD99" s="38" t="s">
        <v>367</v>
      </c>
    </row>
    <row r="100" spans="21:30">
      <c r="U100" t="s">
        <v>27</v>
      </c>
      <c r="V100" s="6" t="s">
        <v>75</v>
      </c>
      <c r="W100" t="s">
        <v>27</v>
      </c>
      <c r="X100" t="s">
        <v>151</v>
      </c>
      <c r="AC100" t="s">
        <v>353</v>
      </c>
      <c r="AD100" s="38" t="s">
        <v>368</v>
      </c>
    </row>
    <row r="101" spans="21:30">
      <c r="U101" t="s">
        <v>27</v>
      </c>
      <c r="V101" s="6" t="s">
        <v>76</v>
      </c>
      <c r="W101" t="s">
        <v>27</v>
      </c>
      <c r="X101" t="s">
        <v>152</v>
      </c>
      <c r="AC101" t="s">
        <v>354</v>
      </c>
      <c r="AD101" s="38" t="s">
        <v>369</v>
      </c>
    </row>
    <row r="102" spans="21:30">
      <c r="U102" t="s">
        <v>27</v>
      </c>
      <c r="V102" s="6" t="s">
        <v>77</v>
      </c>
      <c r="W102" t="s">
        <v>27</v>
      </c>
      <c r="X102" t="s">
        <v>153</v>
      </c>
      <c r="AC102" t="s">
        <v>355</v>
      </c>
      <c r="AD102" s="38" t="s">
        <v>370</v>
      </c>
    </row>
    <row r="103" spans="21:30">
      <c r="U103" t="s">
        <v>27</v>
      </c>
      <c r="V103" s="6" t="s">
        <v>78</v>
      </c>
      <c r="W103" t="s">
        <v>27</v>
      </c>
      <c r="X103" t="s">
        <v>154</v>
      </c>
      <c r="AC103" t="s">
        <v>356</v>
      </c>
      <c r="AD103" s="38" t="s">
        <v>371</v>
      </c>
    </row>
    <row r="104" spans="21:30">
      <c r="U104" t="s">
        <v>27</v>
      </c>
      <c r="V104" s="6" t="s">
        <v>66</v>
      </c>
      <c r="W104" t="s">
        <v>28</v>
      </c>
      <c r="X104" t="s">
        <v>81</v>
      </c>
      <c r="AC104" t="s">
        <v>357</v>
      </c>
      <c r="AD104" s="38" t="s">
        <v>372</v>
      </c>
    </row>
    <row r="105" spans="21:30">
      <c r="U105" t="s">
        <v>27</v>
      </c>
      <c r="V105" s="6" t="s">
        <v>60</v>
      </c>
      <c r="W105" t="s">
        <v>28</v>
      </c>
      <c r="X105" t="s">
        <v>82</v>
      </c>
      <c r="AC105" t="s">
        <v>358</v>
      </c>
      <c r="AD105" s="38" t="s">
        <v>373</v>
      </c>
    </row>
    <row r="106" spans="21:30">
      <c r="U106" t="s">
        <v>27</v>
      </c>
      <c r="V106" s="6" t="s">
        <v>61</v>
      </c>
      <c r="W106" t="s">
        <v>28</v>
      </c>
      <c r="X106" t="s">
        <v>83</v>
      </c>
      <c r="AC106" t="s">
        <v>359</v>
      </c>
      <c r="AD106" s="38" t="s">
        <v>374</v>
      </c>
    </row>
    <row r="107" spans="21:30">
      <c r="U107" t="s">
        <v>27</v>
      </c>
      <c r="V107" s="6" t="s">
        <v>65</v>
      </c>
      <c r="W107" t="s">
        <v>28</v>
      </c>
      <c r="X107" t="s">
        <v>84</v>
      </c>
      <c r="AC107" t="s">
        <v>360</v>
      </c>
      <c r="AD107" s="38" t="s">
        <v>375</v>
      </c>
    </row>
    <row r="108" spans="21:30">
      <c r="U108" t="s">
        <v>27</v>
      </c>
      <c r="V108" s="6" t="s">
        <v>68</v>
      </c>
      <c r="W108" t="s">
        <v>28</v>
      </c>
      <c r="X108" t="s">
        <v>85</v>
      </c>
      <c r="AC108" t="s">
        <v>361</v>
      </c>
      <c r="AD108" s="38" t="s">
        <v>376</v>
      </c>
    </row>
    <row r="109" spans="21:30">
      <c r="U109" t="s">
        <v>27</v>
      </c>
      <c r="V109" s="6" t="s">
        <v>67</v>
      </c>
      <c r="W109" t="s">
        <v>28</v>
      </c>
      <c r="X109" t="s">
        <v>86</v>
      </c>
      <c r="AC109" t="s">
        <v>362</v>
      </c>
      <c r="AD109" s="38" t="s">
        <v>377</v>
      </c>
    </row>
    <row r="110" spans="21:30">
      <c r="U110" t="s">
        <v>27</v>
      </c>
      <c r="V110" s="6" t="s">
        <v>62</v>
      </c>
      <c r="W110" t="s">
        <v>28</v>
      </c>
      <c r="X110" t="s">
        <v>87</v>
      </c>
      <c r="AC110" t="s">
        <v>363</v>
      </c>
      <c r="AD110" s="38" t="s">
        <v>378</v>
      </c>
    </row>
    <row r="111" spans="21:30">
      <c r="U111" t="s">
        <v>27</v>
      </c>
      <c r="V111" s="6" t="s">
        <v>69</v>
      </c>
      <c r="W111" t="s">
        <v>28</v>
      </c>
      <c r="X111" t="s">
        <v>88</v>
      </c>
      <c r="AD111" s="16" t="s">
        <v>427</v>
      </c>
    </row>
    <row r="112" spans="21:30">
      <c r="U112" t="s">
        <v>27</v>
      </c>
      <c r="V112" s="6" t="s">
        <v>63</v>
      </c>
      <c r="W112" t="s">
        <v>28</v>
      </c>
      <c r="X112" t="s">
        <v>89</v>
      </c>
    </row>
    <row r="113" spans="21:24">
      <c r="U113" t="s">
        <v>27</v>
      </c>
      <c r="V113" s="6" t="s">
        <v>70</v>
      </c>
      <c r="W113" t="s">
        <v>28</v>
      </c>
      <c r="X113" t="s">
        <v>148</v>
      </c>
    </row>
    <row r="114" spans="21:24">
      <c r="U114" t="s">
        <v>27</v>
      </c>
      <c r="V114" s="6" t="s">
        <v>71</v>
      </c>
      <c r="W114" t="s">
        <v>28</v>
      </c>
      <c r="X114" t="s">
        <v>149</v>
      </c>
    </row>
    <row r="115" spans="21:24">
      <c r="U115" t="s">
        <v>27</v>
      </c>
      <c r="V115" s="6" t="s">
        <v>64</v>
      </c>
      <c r="W115" t="s">
        <v>28</v>
      </c>
      <c r="X115" t="s">
        <v>147</v>
      </c>
    </row>
    <row r="116" spans="21:24">
      <c r="U116" t="s">
        <v>28</v>
      </c>
      <c r="V116" s="6" t="s">
        <v>72</v>
      </c>
      <c r="W116" t="s">
        <v>28</v>
      </c>
      <c r="X116" t="s">
        <v>150</v>
      </c>
    </row>
    <row r="117" spans="21:24">
      <c r="U117" t="s">
        <v>28</v>
      </c>
      <c r="V117" s="6" t="s">
        <v>73</v>
      </c>
      <c r="W117" t="s">
        <v>28</v>
      </c>
      <c r="X117" t="s">
        <v>151</v>
      </c>
    </row>
    <row r="118" spans="21:24">
      <c r="U118" t="s">
        <v>28</v>
      </c>
      <c r="V118" s="6" t="s">
        <v>74</v>
      </c>
      <c r="W118" t="s">
        <v>28</v>
      </c>
      <c r="X118" t="s">
        <v>152</v>
      </c>
    </row>
    <row r="119" spans="21:24">
      <c r="U119" t="s">
        <v>28</v>
      </c>
      <c r="V119" s="6" t="s">
        <v>75</v>
      </c>
      <c r="W119" t="s">
        <v>28</v>
      </c>
      <c r="X119" t="s">
        <v>153</v>
      </c>
    </row>
    <row r="120" spans="21:24">
      <c r="U120" t="s">
        <v>28</v>
      </c>
      <c r="V120" s="6" t="s">
        <v>76</v>
      </c>
      <c r="W120" t="s">
        <v>28</v>
      </c>
      <c r="X120" t="s">
        <v>154</v>
      </c>
    </row>
    <row r="121" spans="21:24">
      <c r="U121" t="s">
        <v>28</v>
      </c>
      <c r="V121" s="6" t="s">
        <v>77</v>
      </c>
      <c r="W121" t="s">
        <v>136</v>
      </c>
      <c r="X121" t="s">
        <v>81</v>
      </c>
    </row>
    <row r="122" spans="21:24">
      <c r="U122" t="s">
        <v>28</v>
      </c>
      <c r="V122" s="6" t="s">
        <v>78</v>
      </c>
      <c r="W122" t="s">
        <v>136</v>
      </c>
      <c r="X122" t="s">
        <v>82</v>
      </c>
    </row>
    <row r="123" spans="21:24">
      <c r="U123" t="s">
        <v>28</v>
      </c>
      <c r="V123" s="6" t="s">
        <v>66</v>
      </c>
      <c r="W123" t="s">
        <v>136</v>
      </c>
      <c r="X123" t="s">
        <v>148</v>
      </c>
    </row>
    <row r="124" spans="21:24">
      <c r="U124" t="s">
        <v>28</v>
      </c>
      <c r="V124" s="6" t="s">
        <v>60</v>
      </c>
      <c r="W124" t="s">
        <v>136</v>
      </c>
      <c r="X124" t="s">
        <v>149</v>
      </c>
    </row>
    <row r="125" spans="21:24">
      <c r="U125" t="s">
        <v>28</v>
      </c>
      <c r="V125" s="6" t="s">
        <v>61</v>
      </c>
      <c r="W125" t="s">
        <v>131</v>
      </c>
      <c r="X125" t="s">
        <v>83</v>
      </c>
    </row>
    <row r="126" spans="21:24">
      <c r="U126" t="s">
        <v>28</v>
      </c>
      <c r="V126" s="6" t="s">
        <v>65</v>
      </c>
      <c r="W126" t="s">
        <v>131</v>
      </c>
      <c r="X126" t="s">
        <v>84</v>
      </c>
    </row>
    <row r="127" spans="21:24">
      <c r="U127" t="s">
        <v>28</v>
      </c>
      <c r="V127" s="6" t="s">
        <v>68</v>
      </c>
      <c r="W127" t="s">
        <v>131</v>
      </c>
      <c r="X127" t="s">
        <v>85</v>
      </c>
    </row>
    <row r="128" spans="21:24">
      <c r="U128" t="s">
        <v>28</v>
      </c>
      <c r="V128" s="6" t="s">
        <v>67</v>
      </c>
      <c r="W128" t="s">
        <v>131</v>
      </c>
      <c r="X128" t="s">
        <v>147</v>
      </c>
    </row>
    <row r="129" spans="21:24">
      <c r="U129" t="s">
        <v>28</v>
      </c>
      <c r="V129" s="6" t="s">
        <v>62</v>
      </c>
      <c r="W129" t="s">
        <v>131</v>
      </c>
      <c r="X129" t="s">
        <v>150</v>
      </c>
    </row>
    <row r="130" spans="21:24">
      <c r="U130" t="s">
        <v>28</v>
      </c>
      <c r="V130" s="6" t="s">
        <v>69</v>
      </c>
      <c r="W130" t="s">
        <v>131</v>
      </c>
      <c r="X130" t="s">
        <v>151</v>
      </c>
    </row>
    <row r="131" spans="21:24">
      <c r="U131" t="s">
        <v>28</v>
      </c>
      <c r="V131" s="6" t="s">
        <v>63</v>
      </c>
      <c r="W131" t="s">
        <v>131</v>
      </c>
      <c r="X131" t="s">
        <v>152</v>
      </c>
    </row>
    <row r="132" spans="21:24">
      <c r="U132" t="s">
        <v>28</v>
      </c>
      <c r="V132" s="6" t="s">
        <v>70</v>
      </c>
      <c r="W132" t="s">
        <v>131</v>
      </c>
      <c r="X132" t="s">
        <v>153</v>
      </c>
    </row>
    <row r="133" spans="21:24">
      <c r="U133" t="s">
        <v>28</v>
      </c>
      <c r="V133" s="6" t="s">
        <v>71</v>
      </c>
      <c r="W133" t="s">
        <v>131</v>
      </c>
      <c r="X133" t="s">
        <v>154</v>
      </c>
    </row>
    <row r="134" spans="21:24">
      <c r="U134" t="s">
        <v>28</v>
      </c>
      <c r="V134" s="6" t="s">
        <v>64</v>
      </c>
      <c r="W134" t="s">
        <v>132</v>
      </c>
      <c r="X134" t="s">
        <v>81</v>
      </c>
    </row>
    <row r="135" spans="21:24">
      <c r="U135" t="s">
        <v>136</v>
      </c>
      <c r="V135" s="6" t="s">
        <v>120</v>
      </c>
      <c r="W135" t="s">
        <v>132</v>
      </c>
      <c r="X135" t="s">
        <v>82</v>
      </c>
    </row>
    <row r="136" spans="21:24">
      <c r="U136" t="s">
        <v>136</v>
      </c>
      <c r="V136" s="6" t="s">
        <v>119</v>
      </c>
      <c r="W136" t="s">
        <v>132</v>
      </c>
      <c r="X136" t="s">
        <v>148</v>
      </c>
    </row>
    <row r="137" spans="21:24">
      <c r="U137" t="s">
        <v>136</v>
      </c>
      <c r="V137" s="6" t="s">
        <v>121</v>
      </c>
      <c r="W137" t="s">
        <v>132</v>
      </c>
      <c r="X137" t="s">
        <v>149</v>
      </c>
    </row>
    <row r="138" spans="21:24">
      <c r="U138" t="s">
        <v>131</v>
      </c>
      <c r="V138" s="6" t="s">
        <v>123</v>
      </c>
      <c r="W138" t="s">
        <v>133</v>
      </c>
      <c r="X138" t="s">
        <v>83</v>
      </c>
    </row>
    <row r="139" spans="21:24">
      <c r="U139" t="s">
        <v>131</v>
      </c>
      <c r="V139" t="s">
        <v>122</v>
      </c>
      <c r="W139" t="s">
        <v>133</v>
      </c>
      <c r="X139" t="s">
        <v>84</v>
      </c>
    </row>
    <row r="140" spans="21:24">
      <c r="U140" t="s">
        <v>131</v>
      </c>
      <c r="V140" t="s">
        <v>124</v>
      </c>
      <c r="W140" t="s">
        <v>133</v>
      </c>
      <c r="X140" t="s">
        <v>85</v>
      </c>
    </row>
    <row r="141" spans="21:24">
      <c r="U141" t="s">
        <v>131</v>
      </c>
      <c r="V141" t="s">
        <v>125</v>
      </c>
      <c r="W141" t="s">
        <v>133</v>
      </c>
      <c r="X141" t="s">
        <v>147</v>
      </c>
    </row>
    <row r="142" spans="21:24">
      <c r="U142" t="s">
        <v>131</v>
      </c>
      <c r="V142" s="6" t="s">
        <v>126</v>
      </c>
      <c r="W142" t="s">
        <v>133</v>
      </c>
      <c r="X142" t="s">
        <v>150</v>
      </c>
    </row>
    <row r="143" spans="21:24">
      <c r="U143" t="s">
        <v>131</v>
      </c>
      <c r="V143" s="6" t="s">
        <v>127</v>
      </c>
      <c r="W143" t="s">
        <v>133</v>
      </c>
      <c r="X143" t="s">
        <v>151</v>
      </c>
    </row>
    <row r="144" spans="21:24">
      <c r="U144" t="s">
        <v>131</v>
      </c>
      <c r="V144" s="12" t="s">
        <v>128</v>
      </c>
      <c r="W144" t="s">
        <v>133</v>
      </c>
      <c r="X144" t="s">
        <v>152</v>
      </c>
    </row>
    <row r="145" spans="21:24">
      <c r="U145" t="s">
        <v>131</v>
      </c>
      <c r="V145" s="6" t="s">
        <v>130</v>
      </c>
      <c r="W145" t="s">
        <v>133</v>
      </c>
      <c r="X145" t="s">
        <v>153</v>
      </c>
    </row>
    <row r="146" spans="21:24">
      <c r="U146" t="s">
        <v>131</v>
      </c>
      <c r="V146" s="6" t="s">
        <v>129</v>
      </c>
      <c r="W146" t="s">
        <v>133</v>
      </c>
      <c r="X146" t="s">
        <v>154</v>
      </c>
    </row>
    <row r="147" spans="21:24">
      <c r="U147" t="s">
        <v>132</v>
      </c>
      <c r="V147" s="6" t="s">
        <v>120</v>
      </c>
      <c r="W147" t="s">
        <v>134</v>
      </c>
      <c r="X147" t="s">
        <v>81</v>
      </c>
    </row>
    <row r="148" spans="21:24">
      <c r="U148" t="s">
        <v>132</v>
      </c>
      <c r="V148" s="6" t="s">
        <v>119</v>
      </c>
      <c r="W148" t="s">
        <v>134</v>
      </c>
      <c r="X148" t="s">
        <v>82</v>
      </c>
    </row>
    <row r="149" spans="21:24">
      <c r="U149" t="s">
        <v>132</v>
      </c>
      <c r="V149" s="6" t="s">
        <v>121</v>
      </c>
      <c r="W149" t="s">
        <v>134</v>
      </c>
      <c r="X149" t="s">
        <v>148</v>
      </c>
    </row>
    <row r="150" spans="21:24">
      <c r="U150" t="s">
        <v>133</v>
      </c>
      <c r="V150" s="6" t="s">
        <v>123</v>
      </c>
      <c r="W150" t="s">
        <v>134</v>
      </c>
      <c r="X150" t="s">
        <v>149</v>
      </c>
    </row>
    <row r="151" spans="21:24">
      <c r="U151" t="s">
        <v>133</v>
      </c>
      <c r="V151" t="s">
        <v>122</v>
      </c>
      <c r="W151" t="s">
        <v>135</v>
      </c>
      <c r="X151" t="s">
        <v>83</v>
      </c>
    </row>
    <row r="152" spans="21:24">
      <c r="U152" t="s">
        <v>133</v>
      </c>
      <c r="V152" t="s">
        <v>124</v>
      </c>
      <c r="W152" t="s">
        <v>135</v>
      </c>
      <c r="X152" t="s">
        <v>84</v>
      </c>
    </row>
    <row r="153" spans="21:24">
      <c r="U153" t="s">
        <v>133</v>
      </c>
      <c r="V153" t="s">
        <v>125</v>
      </c>
      <c r="W153" t="s">
        <v>135</v>
      </c>
      <c r="X153" t="s">
        <v>85</v>
      </c>
    </row>
    <row r="154" spans="21:24">
      <c r="U154" t="s">
        <v>133</v>
      </c>
      <c r="V154" s="6" t="s">
        <v>126</v>
      </c>
      <c r="W154" t="s">
        <v>135</v>
      </c>
      <c r="X154" t="s">
        <v>147</v>
      </c>
    </row>
    <row r="155" spans="21:24">
      <c r="U155" t="s">
        <v>133</v>
      </c>
      <c r="V155" s="6" t="s">
        <v>127</v>
      </c>
      <c r="W155" t="s">
        <v>135</v>
      </c>
      <c r="X155" t="s">
        <v>150</v>
      </c>
    </row>
    <row r="156" spans="21:24">
      <c r="U156" t="s">
        <v>133</v>
      </c>
      <c r="V156" s="12" t="s">
        <v>128</v>
      </c>
      <c r="W156" t="s">
        <v>135</v>
      </c>
      <c r="X156" t="s">
        <v>151</v>
      </c>
    </row>
    <row r="157" spans="21:24">
      <c r="U157" t="s">
        <v>133</v>
      </c>
      <c r="V157" s="6" t="s">
        <v>130</v>
      </c>
      <c r="W157" t="s">
        <v>135</v>
      </c>
      <c r="X157" t="s">
        <v>152</v>
      </c>
    </row>
    <row r="158" spans="21:24">
      <c r="U158" t="s">
        <v>133</v>
      </c>
      <c r="V158" s="6" t="s">
        <v>129</v>
      </c>
      <c r="W158" t="s">
        <v>135</v>
      </c>
      <c r="X158" t="s">
        <v>153</v>
      </c>
    </row>
    <row r="159" spans="21:24">
      <c r="U159" t="s">
        <v>134</v>
      </c>
      <c r="V159" s="6" t="s">
        <v>120</v>
      </c>
      <c r="W159" t="s">
        <v>135</v>
      </c>
      <c r="X159" t="s">
        <v>154</v>
      </c>
    </row>
    <row r="160" spans="21:24">
      <c r="U160" t="s">
        <v>134</v>
      </c>
      <c r="V160" s="6" t="s">
        <v>119</v>
      </c>
      <c r="W160" t="s">
        <v>29</v>
      </c>
      <c r="X160" t="s">
        <v>83</v>
      </c>
    </row>
    <row r="161" spans="21:24">
      <c r="U161" t="s">
        <v>134</v>
      </c>
      <c r="V161" s="6" t="s">
        <v>121</v>
      </c>
      <c r="W161" t="s">
        <v>29</v>
      </c>
      <c r="X161" t="s">
        <v>84</v>
      </c>
    </row>
    <row r="162" spans="21:24">
      <c r="U162" t="s">
        <v>135</v>
      </c>
      <c r="V162" s="6" t="s">
        <v>123</v>
      </c>
      <c r="W162" t="s">
        <v>29</v>
      </c>
      <c r="X162" t="s">
        <v>85</v>
      </c>
    </row>
    <row r="163" spans="21:24">
      <c r="U163" t="s">
        <v>135</v>
      </c>
      <c r="V163" t="s">
        <v>122</v>
      </c>
      <c r="W163" t="s">
        <v>29</v>
      </c>
      <c r="X163" t="s">
        <v>147</v>
      </c>
    </row>
    <row r="164" spans="21:24">
      <c r="U164" t="s">
        <v>135</v>
      </c>
      <c r="V164" t="s">
        <v>124</v>
      </c>
      <c r="W164" t="s">
        <v>29</v>
      </c>
      <c r="X164" t="s">
        <v>150</v>
      </c>
    </row>
    <row r="165" spans="21:24">
      <c r="U165" t="s">
        <v>135</v>
      </c>
      <c r="V165" t="s">
        <v>125</v>
      </c>
      <c r="W165" t="s">
        <v>29</v>
      </c>
      <c r="X165" t="s">
        <v>151</v>
      </c>
    </row>
    <row r="166" spans="21:24">
      <c r="U166" t="s">
        <v>135</v>
      </c>
      <c r="V166" s="6" t="s">
        <v>126</v>
      </c>
      <c r="W166" t="s">
        <v>29</v>
      </c>
      <c r="X166" t="s">
        <v>152</v>
      </c>
    </row>
    <row r="167" spans="21:24">
      <c r="U167" t="s">
        <v>135</v>
      </c>
      <c r="V167" s="6" t="s">
        <v>127</v>
      </c>
      <c r="W167" t="s">
        <v>29</v>
      </c>
      <c r="X167" t="s">
        <v>153</v>
      </c>
    </row>
    <row r="168" spans="21:24">
      <c r="U168" t="s">
        <v>135</v>
      </c>
      <c r="V168" s="12" t="s">
        <v>128</v>
      </c>
      <c r="W168" t="s">
        <v>29</v>
      </c>
      <c r="X168" t="s">
        <v>154</v>
      </c>
    </row>
    <row r="169" spans="21:24">
      <c r="U169" t="s">
        <v>135</v>
      </c>
      <c r="V169" s="6" t="s">
        <v>130</v>
      </c>
      <c r="W169" t="s">
        <v>29</v>
      </c>
      <c r="X169" t="s">
        <v>155</v>
      </c>
    </row>
    <row r="170" spans="21:24">
      <c r="U170" t="s">
        <v>135</v>
      </c>
      <c r="V170" s="6" t="s">
        <v>129</v>
      </c>
      <c r="W170" t="s">
        <v>29</v>
      </c>
      <c r="X170" t="s">
        <v>156</v>
      </c>
    </row>
    <row r="171" spans="21:24">
      <c r="U171" t="s">
        <v>29</v>
      </c>
      <c r="V171" t="s">
        <v>137</v>
      </c>
      <c r="W171" t="s">
        <v>29</v>
      </c>
      <c r="X171" t="s">
        <v>157</v>
      </c>
    </row>
    <row r="172" spans="21:24">
      <c r="U172" t="s">
        <v>29</v>
      </c>
      <c r="V172" s="6" t="s">
        <v>138</v>
      </c>
      <c r="W172" t="s">
        <v>29</v>
      </c>
      <c r="X172" t="s">
        <v>158</v>
      </c>
    </row>
    <row r="173" spans="21:24">
      <c r="U173" t="s">
        <v>29</v>
      </c>
      <c r="V173" s="6" t="s">
        <v>139</v>
      </c>
      <c r="W173" t="s">
        <v>29</v>
      </c>
      <c r="X173" t="s">
        <v>159</v>
      </c>
    </row>
    <row r="174" spans="21:24">
      <c r="U174" t="s">
        <v>29</v>
      </c>
      <c r="V174" s="6" t="s">
        <v>140</v>
      </c>
      <c r="W174" t="s">
        <v>29</v>
      </c>
      <c r="X174" t="s">
        <v>160</v>
      </c>
    </row>
    <row r="175" spans="21:24">
      <c r="U175" t="s">
        <v>29</v>
      </c>
      <c r="V175" t="s">
        <v>141</v>
      </c>
      <c r="W175" t="s">
        <v>29</v>
      </c>
      <c r="X175" t="s">
        <v>161</v>
      </c>
    </row>
    <row r="176" spans="21:24">
      <c r="U176" t="s">
        <v>29</v>
      </c>
      <c r="V176" t="s">
        <v>142</v>
      </c>
      <c r="W176" t="s">
        <v>30</v>
      </c>
      <c r="X176" t="s">
        <v>81</v>
      </c>
    </row>
    <row r="177" spans="21:24">
      <c r="U177" t="s">
        <v>29</v>
      </c>
      <c r="V177" t="s">
        <v>143</v>
      </c>
      <c r="W177" t="s">
        <v>30</v>
      </c>
      <c r="X177" t="s">
        <v>82</v>
      </c>
    </row>
    <row r="178" spans="21:24">
      <c r="U178" t="s">
        <v>29</v>
      </c>
      <c r="V178" t="s">
        <v>144</v>
      </c>
      <c r="W178" t="s">
        <v>30</v>
      </c>
      <c r="X178" t="s">
        <v>83</v>
      </c>
    </row>
    <row r="179" spans="21:24">
      <c r="U179" t="s">
        <v>29</v>
      </c>
      <c r="V179" t="s">
        <v>145</v>
      </c>
      <c r="W179" t="s">
        <v>30</v>
      </c>
      <c r="X179" t="s">
        <v>84</v>
      </c>
    </row>
    <row r="180" spans="21:24">
      <c r="U180" t="s">
        <v>29</v>
      </c>
      <c r="V180" t="s">
        <v>146</v>
      </c>
      <c r="W180" t="s">
        <v>30</v>
      </c>
      <c r="X180" t="s">
        <v>85</v>
      </c>
    </row>
    <row r="181" spans="21:24" ht="15">
      <c r="U181" t="s">
        <v>30</v>
      </c>
      <c r="V181" s="29" t="s">
        <v>488</v>
      </c>
      <c r="W181" t="s">
        <v>30</v>
      </c>
      <c r="X181" t="s">
        <v>86</v>
      </c>
    </row>
    <row r="182" spans="21:24">
      <c r="U182" t="s">
        <v>31</v>
      </c>
      <c r="V182" t="s">
        <v>179</v>
      </c>
      <c r="W182" t="s">
        <v>30</v>
      </c>
      <c r="X182" t="s">
        <v>87</v>
      </c>
    </row>
    <row r="183" spans="21:24">
      <c r="U183" t="s">
        <v>31</v>
      </c>
      <c r="V183" t="s">
        <v>180</v>
      </c>
      <c r="W183" t="s">
        <v>30</v>
      </c>
      <c r="X183" t="s">
        <v>88</v>
      </c>
    </row>
    <row r="184" spans="21:24">
      <c r="U184" t="s">
        <v>31</v>
      </c>
      <c r="V184" t="s">
        <v>181</v>
      </c>
      <c r="W184" t="s">
        <v>30</v>
      </c>
      <c r="X184" t="s">
        <v>89</v>
      </c>
    </row>
    <row r="185" spans="21:24">
      <c r="U185" t="s">
        <v>31</v>
      </c>
      <c r="V185" t="s">
        <v>182</v>
      </c>
      <c r="W185" t="s">
        <v>30</v>
      </c>
      <c r="X185" t="s">
        <v>148</v>
      </c>
    </row>
    <row r="186" spans="21:24">
      <c r="U186" t="s">
        <v>31</v>
      </c>
      <c r="V186" t="s">
        <v>183</v>
      </c>
      <c r="W186" t="s">
        <v>30</v>
      </c>
      <c r="X186" t="s">
        <v>149</v>
      </c>
    </row>
    <row r="187" spans="21:24">
      <c r="U187" t="s">
        <v>31</v>
      </c>
      <c r="V187" t="s">
        <v>184</v>
      </c>
      <c r="W187" t="s">
        <v>30</v>
      </c>
      <c r="X187" t="s">
        <v>147</v>
      </c>
    </row>
    <row r="188" spans="21:24">
      <c r="U188" t="s">
        <v>32</v>
      </c>
      <c r="V188" t="s">
        <v>491</v>
      </c>
      <c r="W188" t="s">
        <v>30</v>
      </c>
      <c r="X188" t="s">
        <v>150</v>
      </c>
    </row>
    <row r="189" spans="21:24">
      <c r="U189" t="s">
        <v>32</v>
      </c>
      <c r="V189" t="s">
        <v>492</v>
      </c>
      <c r="W189" t="s">
        <v>30</v>
      </c>
      <c r="X189" t="s">
        <v>151</v>
      </c>
    </row>
    <row r="190" spans="21:24">
      <c r="U190" t="s">
        <v>32</v>
      </c>
      <c r="V190" t="s">
        <v>493</v>
      </c>
      <c r="W190" t="s">
        <v>30</v>
      </c>
      <c r="X190" t="s">
        <v>152</v>
      </c>
    </row>
    <row r="191" spans="21:24">
      <c r="U191" t="s">
        <v>32</v>
      </c>
      <c r="V191" t="s">
        <v>494</v>
      </c>
      <c r="W191" t="s">
        <v>30</v>
      </c>
      <c r="X191" t="s">
        <v>153</v>
      </c>
    </row>
    <row r="192" spans="21:24">
      <c r="U192" t="s">
        <v>32</v>
      </c>
      <c r="V192" t="s">
        <v>495</v>
      </c>
      <c r="W192" t="s">
        <v>30</v>
      </c>
      <c r="X192" t="s">
        <v>154</v>
      </c>
    </row>
    <row r="193" spans="21:24">
      <c r="U193" t="s">
        <v>33</v>
      </c>
      <c r="V193" t="s">
        <v>395</v>
      </c>
      <c r="W193" t="s">
        <v>31</v>
      </c>
      <c r="X193" t="s">
        <v>185</v>
      </c>
    </row>
    <row r="194" spans="21:24">
      <c r="U194" t="s">
        <v>33</v>
      </c>
      <c r="V194" t="s">
        <v>396</v>
      </c>
      <c r="W194" t="s">
        <v>31</v>
      </c>
      <c r="X194" t="s">
        <v>186</v>
      </c>
    </row>
    <row r="195" spans="21:24">
      <c r="U195" t="s">
        <v>33</v>
      </c>
      <c r="V195" t="s">
        <v>397</v>
      </c>
      <c r="W195" t="s">
        <v>31</v>
      </c>
      <c r="X195" t="s">
        <v>187</v>
      </c>
    </row>
    <row r="196" spans="21:24">
      <c r="U196" t="s">
        <v>33</v>
      </c>
      <c r="V196" t="s">
        <v>398</v>
      </c>
      <c r="W196" t="s">
        <v>31</v>
      </c>
      <c r="X196" t="s">
        <v>188</v>
      </c>
    </row>
    <row r="197" spans="21:24">
      <c r="U197" t="s">
        <v>33</v>
      </c>
      <c r="V197" t="s">
        <v>399</v>
      </c>
      <c r="W197" t="s">
        <v>31</v>
      </c>
      <c r="X197" t="s">
        <v>189</v>
      </c>
    </row>
    <row r="198" spans="21:24" ht="15">
      <c r="U198" t="s">
        <v>33</v>
      </c>
      <c r="V198" t="s">
        <v>400</v>
      </c>
      <c r="W198" t="s">
        <v>32</v>
      </c>
      <c r="X198" s="29" t="s">
        <v>487</v>
      </c>
    </row>
    <row r="199" spans="21:24">
      <c r="U199" t="s">
        <v>33</v>
      </c>
      <c r="V199" t="s">
        <v>401</v>
      </c>
      <c r="W199" t="s">
        <v>33</v>
      </c>
      <c r="X199" s="27" t="s">
        <v>458</v>
      </c>
    </row>
    <row r="200" spans="21:24">
      <c r="U200" t="s">
        <v>33</v>
      </c>
      <c r="V200" t="s">
        <v>402</v>
      </c>
      <c r="W200" t="s">
        <v>33</v>
      </c>
      <c r="X200" s="27" t="s">
        <v>459</v>
      </c>
    </row>
    <row r="201" spans="21:24">
      <c r="U201" t="s">
        <v>34</v>
      </c>
      <c r="V201" t="s">
        <v>395</v>
      </c>
      <c r="W201" t="s">
        <v>33</v>
      </c>
      <c r="X201" s="27" t="s">
        <v>460</v>
      </c>
    </row>
    <row r="202" spans="21:24">
      <c r="U202" t="s">
        <v>34</v>
      </c>
      <c r="V202" t="s">
        <v>396</v>
      </c>
      <c r="W202" t="s">
        <v>33</v>
      </c>
      <c r="X202" s="27" t="s">
        <v>461</v>
      </c>
    </row>
    <row r="203" spans="21:24">
      <c r="U203" t="s">
        <v>34</v>
      </c>
      <c r="V203" t="s">
        <v>397</v>
      </c>
      <c r="W203" t="s">
        <v>33</v>
      </c>
      <c r="X203" s="27" t="s">
        <v>462</v>
      </c>
    </row>
    <row r="204" spans="21:24">
      <c r="U204" t="s">
        <v>34</v>
      </c>
      <c r="V204" t="s">
        <v>398</v>
      </c>
      <c r="W204" t="s">
        <v>33</v>
      </c>
      <c r="X204" s="27" t="s">
        <v>463</v>
      </c>
    </row>
    <row r="205" spans="21:24">
      <c r="U205" t="s">
        <v>34</v>
      </c>
      <c r="V205" t="s">
        <v>399</v>
      </c>
      <c r="W205" t="s">
        <v>33</v>
      </c>
      <c r="X205" s="27" t="s">
        <v>464</v>
      </c>
    </row>
    <row r="206" spans="21:24">
      <c r="U206" t="s">
        <v>34</v>
      </c>
      <c r="V206" t="s">
        <v>400</v>
      </c>
      <c r="W206" t="s">
        <v>33</v>
      </c>
      <c r="X206" s="27" t="s">
        <v>465</v>
      </c>
    </row>
    <row r="207" spans="21:24">
      <c r="U207" t="s">
        <v>34</v>
      </c>
      <c r="V207" t="s">
        <v>401</v>
      </c>
      <c r="W207" t="s">
        <v>33</v>
      </c>
      <c r="X207" s="27" t="s">
        <v>466</v>
      </c>
    </row>
    <row r="208" spans="21:24">
      <c r="U208" t="s">
        <v>34</v>
      </c>
      <c r="V208" t="s">
        <v>402</v>
      </c>
      <c r="W208" t="s">
        <v>33</v>
      </c>
      <c r="X208" s="27" t="s">
        <v>467</v>
      </c>
    </row>
    <row r="209" spans="21:24">
      <c r="U209" t="s">
        <v>35</v>
      </c>
      <c r="V209" t="s">
        <v>201</v>
      </c>
      <c r="W209" t="s">
        <v>33</v>
      </c>
      <c r="X209" s="27" t="s">
        <v>468</v>
      </c>
    </row>
    <row r="210" spans="21:24">
      <c r="U210" t="s">
        <v>35</v>
      </c>
      <c r="V210" t="s">
        <v>202</v>
      </c>
      <c r="W210" t="s">
        <v>33</v>
      </c>
      <c r="X210" s="27" t="s">
        <v>469</v>
      </c>
    </row>
    <row r="211" spans="21:24">
      <c r="U211" t="s">
        <v>35</v>
      </c>
      <c r="V211" t="s">
        <v>203</v>
      </c>
      <c r="W211" t="s">
        <v>33</v>
      </c>
      <c r="X211" s="27" t="s">
        <v>470</v>
      </c>
    </row>
    <row r="212" spans="21:24">
      <c r="U212" t="s">
        <v>35</v>
      </c>
      <c r="V212" t="s">
        <v>204</v>
      </c>
      <c r="W212" t="s">
        <v>33</v>
      </c>
      <c r="X212" s="27" t="s">
        <v>471</v>
      </c>
    </row>
    <row r="213" spans="21:24">
      <c r="U213" t="s">
        <v>35</v>
      </c>
      <c r="V213" t="s">
        <v>205</v>
      </c>
      <c r="W213" t="s">
        <v>33</v>
      </c>
      <c r="X213" s="27" t="s">
        <v>472</v>
      </c>
    </row>
    <row r="214" spans="21:24">
      <c r="U214" t="s">
        <v>35</v>
      </c>
      <c r="V214" t="s">
        <v>258</v>
      </c>
      <c r="W214" t="s">
        <v>33</v>
      </c>
      <c r="X214" s="27" t="s">
        <v>473</v>
      </c>
    </row>
    <row r="215" spans="21:24">
      <c r="U215" t="s">
        <v>35</v>
      </c>
      <c r="V215" t="s">
        <v>260</v>
      </c>
      <c r="W215" t="s">
        <v>33</v>
      </c>
      <c r="X215" s="27" t="s">
        <v>474</v>
      </c>
    </row>
    <row r="216" spans="21:24">
      <c r="U216" t="s">
        <v>35</v>
      </c>
      <c r="V216" t="s">
        <v>259</v>
      </c>
      <c r="W216" t="s">
        <v>33</v>
      </c>
      <c r="X216" s="27" t="s">
        <v>475</v>
      </c>
    </row>
    <row r="217" spans="21:24">
      <c r="U217" t="s">
        <v>36</v>
      </c>
      <c r="V217" t="s">
        <v>201</v>
      </c>
      <c r="W217" t="s">
        <v>33</v>
      </c>
      <c r="X217" s="27" t="s">
        <v>476</v>
      </c>
    </row>
    <row r="218" spans="21:24">
      <c r="U218" t="s">
        <v>36</v>
      </c>
      <c r="V218" t="s">
        <v>202</v>
      </c>
      <c r="W218" t="s">
        <v>33</v>
      </c>
      <c r="X218" s="27" t="s">
        <v>477</v>
      </c>
    </row>
    <row r="219" spans="21:24">
      <c r="U219" t="s">
        <v>36</v>
      </c>
      <c r="V219" t="s">
        <v>203</v>
      </c>
      <c r="W219" t="s">
        <v>33</v>
      </c>
      <c r="X219" s="27" t="s">
        <v>478</v>
      </c>
    </row>
    <row r="220" spans="21:24">
      <c r="U220" t="s">
        <v>36</v>
      </c>
      <c r="V220" t="s">
        <v>204</v>
      </c>
      <c r="W220" t="s">
        <v>33</v>
      </c>
      <c r="X220" s="27" t="s">
        <v>479</v>
      </c>
    </row>
    <row r="221" spans="21:24">
      <c r="U221" t="s">
        <v>36</v>
      </c>
      <c r="V221" t="s">
        <v>205</v>
      </c>
      <c r="W221" t="s">
        <v>33</v>
      </c>
      <c r="X221" s="6">
        <v>102</v>
      </c>
    </row>
    <row r="222" spans="21:24">
      <c r="U222" t="s">
        <v>36</v>
      </c>
      <c r="V222" t="s">
        <v>258</v>
      </c>
      <c r="W222" t="s">
        <v>33</v>
      </c>
      <c r="X222" s="6">
        <v>105</v>
      </c>
    </row>
    <row r="223" spans="21:24">
      <c r="U223" t="s">
        <v>36</v>
      </c>
      <c r="V223" t="s">
        <v>260</v>
      </c>
      <c r="W223" t="s">
        <v>33</v>
      </c>
      <c r="X223" s="6">
        <v>106</v>
      </c>
    </row>
    <row r="224" spans="21:24">
      <c r="U224" t="s">
        <v>36</v>
      </c>
      <c r="V224" t="s">
        <v>259</v>
      </c>
      <c r="W224" t="s">
        <v>33</v>
      </c>
      <c r="X224" s="6">
        <v>107</v>
      </c>
    </row>
    <row r="225" spans="21:24" ht="15">
      <c r="U225" s="4" t="s">
        <v>18</v>
      </c>
      <c r="V225" s="29" t="s">
        <v>487</v>
      </c>
      <c r="W225" t="s">
        <v>33</v>
      </c>
      <c r="X225" s="6">
        <v>108</v>
      </c>
    </row>
    <row r="226" spans="21:24" ht="15">
      <c r="U226" s="4" t="s">
        <v>20</v>
      </c>
      <c r="V226" s="29" t="s">
        <v>487</v>
      </c>
      <c r="W226" t="s">
        <v>33</v>
      </c>
      <c r="X226" s="6">
        <v>109</v>
      </c>
    </row>
    <row r="227" spans="21:24">
      <c r="U227" s="4" t="s">
        <v>22</v>
      </c>
      <c r="V227" t="s">
        <v>346</v>
      </c>
      <c r="W227" t="s">
        <v>33</v>
      </c>
      <c r="X227" s="6">
        <v>110</v>
      </c>
    </row>
    <row r="228" spans="21:24">
      <c r="U228" s="4" t="s">
        <v>22</v>
      </c>
      <c r="V228" t="s">
        <v>347</v>
      </c>
      <c r="W228" t="s">
        <v>33</v>
      </c>
      <c r="X228" s="6">
        <v>111</v>
      </c>
    </row>
    <row r="229" spans="21:24">
      <c r="U229" s="4" t="s">
        <v>22</v>
      </c>
      <c r="V229" t="s">
        <v>348</v>
      </c>
      <c r="W229" t="s">
        <v>33</v>
      </c>
      <c r="X229" s="6">
        <v>112</v>
      </c>
    </row>
    <row r="230" spans="21:24">
      <c r="V230" s="16" t="s">
        <v>422</v>
      </c>
      <c r="W230" t="s">
        <v>33</v>
      </c>
      <c r="X230" s="6">
        <v>113</v>
      </c>
    </row>
    <row r="231" spans="21:24">
      <c r="W231" t="s">
        <v>33</v>
      </c>
      <c r="X231" s="6">
        <v>114</v>
      </c>
    </row>
    <row r="232" spans="21:24">
      <c r="W232" t="s">
        <v>33</v>
      </c>
      <c r="X232" s="6">
        <v>115</v>
      </c>
    </row>
    <row r="233" spans="21:24">
      <c r="W233" t="s">
        <v>33</v>
      </c>
      <c r="X233" s="6">
        <v>116</v>
      </c>
    </row>
    <row r="234" spans="21:24">
      <c r="W234" t="s">
        <v>33</v>
      </c>
      <c r="X234" s="6">
        <v>117</v>
      </c>
    </row>
    <row r="235" spans="21:24">
      <c r="W235" t="s">
        <v>33</v>
      </c>
      <c r="X235" s="6">
        <v>119</v>
      </c>
    </row>
    <row r="236" spans="21:24">
      <c r="W236" t="s">
        <v>33</v>
      </c>
      <c r="X236" s="6">
        <v>120</v>
      </c>
    </row>
    <row r="237" spans="21:24">
      <c r="W237" t="s">
        <v>33</v>
      </c>
      <c r="X237" s="6">
        <v>121</v>
      </c>
    </row>
    <row r="238" spans="21:24">
      <c r="W238" t="s">
        <v>33</v>
      </c>
      <c r="X238" s="6">
        <v>122</v>
      </c>
    </row>
    <row r="239" spans="21:24">
      <c r="W239" t="s">
        <v>33</v>
      </c>
      <c r="X239" s="6">
        <v>124</v>
      </c>
    </row>
    <row r="240" spans="21:24">
      <c r="W240" t="s">
        <v>33</v>
      </c>
      <c r="X240" s="6">
        <v>125</v>
      </c>
    </row>
    <row r="241" spans="23:24">
      <c r="W241" t="s">
        <v>33</v>
      </c>
      <c r="X241" s="6">
        <v>127</v>
      </c>
    </row>
    <row r="242" spans="23:24">
      <c r="W242" t="s">
        <v>33</v>
      </c>
      <c r="X242" s="6">
        <v>129</v>
      </c>
    </row>
    <row r="243" spans="23:24">
      <c r="W243" t="s">
        <v>34</v>
      </c>
      <c r="X243" s="27" t="s">
        <v>458</v>
      </c>
    </row>
    <row r="244" spans="23:24">
      <c r="W244" t="s">
        <v>34</v>
      </c>
      <c r="X244" s="27" t="s">
        <v>459</v>
      </c>
    </row>
    <row r="245" spans="23:24">
      <c r="W245" t="s">
        <v>34</v>
      </c>
      <c r="X245" s="27" t="s">
        <v>460</v>
      </c>
    </row>
    <row r="246" spans="23:24">
      <c r="W246" t="s">
        <v>34</v>
      </c>
      <c r="X246" s="27" t="s">
        <v>461</v>
      </c>
    </row>
    <row r="247" spans="23:24">
      <c r="W247" t="s">
        <v>34</v>
      </c>
      <c r="X247" s="27" t="s">
        <v>462</v>
      </c>
    </row>
    <row r="248" spans="23:24">
      <c r="W248" t="s">
        <v>34</v>
      </c>
      <c r="X248" s="27" t="s">
        <v>463</v>
      </c>
    </row>
    <row r="249" spans="23:24">
      <c r="W249" t="s">
        <v>34</v>
      </c>
      <c r="X249" s="27" t="s">
        <v>464</v>
      </c>
    </row>
    <row r="250" spans="23:24">
      <c r="W250" t="s">
        <v>34</v>
      </c>
      <c r="X250" s="27" t="s">
        <v>465</v>
      </c>
    </row>
    <row r="251" spans="23:24">
      <c r="W251" t="s">
        <v>34</v>
      </c>
      <c r="X251" s="27" t="s">
        <v>466</v>
      </c>
    </row>
    <row r="252" spans="23:24">
      <c r="W252" t="s">
        <v>34</v>
      </c>
      <c r="X252" s="27" t="s">
        <v>467</v>
      </c>
    </row>
    <row r="253" spans="23:24">
      <c r="W253" t="s">
        <v>34</v>
      </c>
      <c r="X253" s="27" t="s">
        <v>468</v>
      </c>
    </row>
    <row r="254" spans="23:24">
      <c r="W254" t="s">
        <v>34</v>
      </c>
      <c r="X254" s="27" t="s">
        <v>469</v>
      </c>
    </row>
    <row r="255" spans="23:24">
      <c r="W255" t="s">
        <v>34</v>
      </c>
      <c r="X255" s="27" t="s">
        <v>470</v>
      </c>
    </row>
    <row r="256" spans="23:24">
      <c r="W256" t="s">
        <v>34</v>
      </c>
      <c r="X256" s="27" t="s">
        <v>471</v>
      </c>
    </row>
    <row r="257" spans="23:24">
      <c r="W257" t="s">
        <v>34</v>
      </c>
      <c r="X257" s="27" t="s">
        <v>472</v>
      </c>
    </row>
    <row r="258" spans="23:24">
      <c r="W258" t="s">
        <v>34</v>
      </c>
      <c r="X258" s="27" t="s">
        <v>473</v>
      </c>
    </row>
    <row r="259" spans="23:24">
      <c r="W259" t="s">
        <v>34</v>
      </c>
      <c r="X259" s="27" t="s">
        <v>474</v>
      </c>
    </row>
    <row r="260" spans="23:24">
      <c r="W260" t="s">
        <v>34</v>
      </c>
      <c r="X260" s="27" t="s">
        <v>475</v>
      </c>
    </row>
    <row r="261" spans="23:24">
      <c r="W261" t="s">
        <v>34</v>
      </c>
      <c r="X261" s="27" t="s">
        <v>476</v>
      </c>
    </row>
    <row r="262" spans="23:24">
      <c r="W262" t="s">
        <v>34</v>
      </c>
      <c r="X262" s="27" t="s">
        <v>477</v>
      </c>
    </row>
    <row r="263" spans="23:24">
      <c r="W263" t="s">
        <v>34</v>
      </c>
      <c r="X263" s="27" t="s">
        <v>478</v>
      </c>
    </row>
    <row r="264" spans="23:24">
      <c r="W264" t="s">
        <v>34</v>
      </c>
      <c r="X264" s="27" t="s">
        <v>479</v>
      </c>
    </row>
    <row r="265" spans="23:24">
      <c r="W265" t="s">
        <v>34</v>
      </c>
      <c r="X265" s="6">
        <v>102</v>
      </c>
    </row>
    <row r="266" spans="23:24">
      <c r="W266" t="s">
        <v>34</v>
      </c>
      <c r="X266" s="6">
        <v>105</v>
      </c>
    </row>
    <row r="267" spans="23:24">
      <c r="W267" t="s">
        <v>34</v>
      </c>
      <c r="X267" s="6">
        <v>106</v>
      </c>
    </row>
    <row r="268" spans="23:24">
      <c r="W268" t="s">
        <v>34</v>
      </c>
      <c r="X268" s="6">
        <v>107</v>
      </c>
    </row>
    <row r="269" spans="23:24">
      <c r="W269" t="s">
        <v>34</v>
      </c>
      <c r="X269" s="6">
        <v>108</v>
      </c>
    </row>
    <row r="270" spans="23:24">
      <c r="W270" t="s">
        <v>34</v>
      </c>
      <c r="X270" s="6">
        <v>109</v>
      </c>
    </row>
    <row r="271" spans="23:24">
      <c r="W271" t="s">
        <v>34</v>
      </c>
      <c r="X271" s="6">
        <v>110</v>
      </c>
    </row>
    <row r="272" spans="23:24">
      <c r="W272" t="s">
        <v>34</v>
      </c>
      <c r="X272" s="6">
        <v>111</v>
      </c>
    </row>
    <row r="273" spans="23:24">
      <c r="W273" t="s">
        <v>34</v>
      </c>
      <c r="X273" s="6">
        <v>112</v>
      </c>
    </row>
    <row r="274" spans="23:24">
      <c r="W274" t="s">
        <v>34</v>
      </c>
      <c r="X274" s="6">
        <v>113</v>
      </c>
    </row>
    <row r="275" spans="23:24">
      <c r="W275" t="s">
        <v>34</v>
      </c>
      <c r="X275" s="6">
        <v>114</v>
      </c>
    </row>
    <row r="276" spans="23:24">
      <c r="W276" t="s">
        <v>34</v>
      </c>
      <c r="X276" s="6">
        <v>115</v>
      </c>
    </row>
    <row r="277" spans="23:24">
      <c r="W277" t="s">
        <v>34</v>
      </c>
      <c r="X277" s="6">
        <v>116</v>
      </c>
    </row>
    <row r="278" spans="23:24">
      <c r="W278" t="s">
        <v>34</v>
      </c>
      <c r="X278" s="6">
        <v>117</v>
      </c>
    </row>
    <row r="279" spans="23:24">
      <c r="W279" t="s">
        <v>34</v>
      </c>
      <c r="X279" s="6">
        <v>119</v>
      </c>
    </row>
    <row r="280" spans="23:24">
      <c r="W280" t="s">
        <v>34</v>
      </c>
      <c r="X280" s="6">
        <v>120</v>
      </c>
    </row>
    <row r="281" spans="23:24">
      <c r="W281" t="s">
        <v>34</v>
      </c>
      <c r="X281" s="6">
        <v>121</v>
      </c>
    </row>
    <row r="282" spans="23:24">
      <c r="W282" t="s">
        <v>34</v>
      </c>
      <c r="X282" s="6">
        <v>122</v>
      </c>
    </row>
    <row r="283" spans="23:24">
      <c r="W283" t="s">
        <v>34</v>
      </c>
      <c r="X283" s="6">
        <v>124</v>
      </c>
    </row>
    <row r="284" spans="23:24">
      <c r="W284" t="s">
        <v>34</v>
      </c>
      <c r="X284" s="6">
        <v>125</v>
      </c>
    </row>
    <row r="285" spans="23:24">
      <c r="W285" t="s">
        <v>34</v>
      </c>
      <c r="X285" s="6">
        <v>127</v>
      </c>
    </row>
    <row r="286" spans="23:24">
      <c r="W286" t="s">
        <v>34</v>
      </c>
      <c r="X286" s="6">
        <v>129</v>
      </c>
    </row>
    <row r="287" spans="23:24">
      <c r="W287" t="s">
        <v>35</v>
      </c>
      <c r="X287" s="27" t="s">
        <v>458</v>
      </c>
    </row>
    <row r="288" spans="23:24">
      <c r="W288" t="s">
        <v>261</v>
      </c>
      <c r="X288" s="27" t="s">
        <v>459</v>
      </c>
    </row>
    <row r="289" spans="23:24">
      <c r="W289" t="s">
        <v>262</v>
      </c>
      <c r="X289" s="27" t="s">
        <v>460</v>
      </c>
    </row>
    <row r="290" spans="23:24">
      <c r="W290" t="s">
        <v>263</v>
      </c>
      <c r="X290" s="27" t="s">
        <v>461</v>
      </c>
    </row>
    <row r="291" spans="23:24">
      <c r="W291" t="s">
        <v>264</v>
      </c>
      <c r="X291" s="27" t="s">
        <v>462</v>
      </c>
    </row>
    <row r="292" spans="23:24">
      <c r="W292" t="s">
        <v>265</v>
      </c>
      <c r="X292" s="27" t="s">
        <v>463</v>
      </c>
    </row>
    <row r="293" spans="23:24">
      <c r="W293" t="s">
        <v>266</v>
      </c>
      <c r="X293" s="27" t="s">
        <v>464</v>
      </c>
    </row>
    <row r="294" spans="23:24">
      <c r="W294" t="s">
        <v>267</v>
      </c>
      <c r="X294" s="27" t="s">
        <v>465</v>
      </c>
    </row>
    <row r="295" spans="23:24">
      <c r="W295" t="s">
        <v>268</v>
      </c>
      <c r="X295" s="27" t="s">
        <v>466</v>
      </c>
    </row>
    <row r="296" spans="23:24">
      <c r="W296" t="s">
        <v>269</v>
      </c>
      <c r="X296" s="27" t="s">
        <v>467</v>
      </c>
    </row>
    <row r="297" spans="23:24">
      <c r="W297" t="s">
        <v>270</v>
      </c>
      <c r="X297" s="27" t="s">
        <v>468</v>
      </c>
    </row>
    <row r="298" spans="23:24">
      <c r="W298" t="s">
        <v>271</v>
      </c>
      <c r="X298" s="27" t="s">
        <v>469</v>
      </c>
    </row>
    <row r="299" spans="23:24">
      <c r="W299" t="s">
        <v>272</v>
      </c>
      <c r="X299" s="27" t="s">
        <v>470</v>
      </c>
    </row>
    <row r="300" spans="23:24">
      <c r="W300" t="s">
        <v>273</v>
      </c>
      <c r="X300" s="27" t="s">
        <v>471</v>
      </c>
    </row>
    <row r="301" spans="23:24">
      <c r="W301" t="s">
        <v>274</v>
      </c>
      <c r="X301" s="27" t="s">
        <v>472</v>
      </c>
    </row>
    <row r="302" spans="23:24">
      <c r="W302" t="s">
        <v>275</v>
      </c>
      <c r="X302" s="27" t="s">
        <v>473</v>
      </c>
    </row>
    <row r="303" spans="23:24">
      <c r="W303" t="s">
        <v>276</v>
      </c>
      <c r="X303" s="27" t="s">
        <v>474</v>
      </c>
    </row>
    <row r="304" spans="23:24">
      <c r="W304" t="s">
        <v>277</v>
      </c>
      <c r="X304" s="27" t="s">
        <v>475</v>
      </c>
    </row>
    <row r="305" spans="23:24">
      <c r="W305" t="s">
        <v>278</v>
      </c>
      <c r="X305" s="27" t="s">
        <v>476</v>
      </c>
    </row>
    <row r="306" spans="23:24">
      <c r="W306" t="s">
        <v>279</v>
      </c>
      <c r="X306" s="27" t="s">
        <v>477</v>
      </c>
    </row>
    <row r="307" spans="23:24">
      <c r="W307" t="s">
        <v>280</v>
      </c>
      <c r="X307" s="27" t="s">
        <v>478</v>
      </c>
    </row>
    <row r="308" spans="23:24">
      <c r="W308" t="s">
        <v>281</v>
      </c>
      <c r="X308" s="27" t="s">
        <v>479</v>
      </c>
    </row>
    <row r="309" spans="23:24">
      <c r="W309" t="s">
        <v>282</v>
      </c>
      <c r="X309" s="6">
        <v>102</v>
      </c>
    </row>
    <row r="310" spans="23:24">
      <c r="W310" t="s">
        <v>283</v>
      </c>
      <c r="X310" s="6">
        <v>105</v>
      </c>
    </row>
    <row r="311" spans="23:24">
      <c r="W311" t="s">
        <v>284</v>
      </c>
      <c r="X311" s="6">
        <v>106</v>
      </c>
    </row>
    <row r="312" spans="23:24">
      <c r="W312" t="s">
        <v>285</v>
      </c>
      <c r="X312" s="6">
        <v>107</v>
      </c>
    </row>
    <row r="313" spans="23:24">
      <c r="W313" t="s">
        <v>286</v>
      </c>
      <c r="X313" s="6">
        <v>108</v>
      </c>
    </row>
    <row r="314" spans="23:24">
      <c r="W314" t="s">
        <v>287</v>
      </c>
      <c r="X314" s="6">
        <v>109</v>
      </c>
    </row>
    <row r="315" spans="23:24">
      <c r="W315" t="s">
        <v>288</v>
      </c>
      <c r="X315" s="6">
        <v>110</v>
      </c>
    </row>
    <row r="316" spans="23:24">
      <c r="W316" t="s">
        <v>289</v>
      </c>
      <c r="X316" s="6">
        <v>111</v>
      </c>
    </row>
    <row r="317" spans="23:24">
      <c r="W317" t="s">
        <v>290</v>
      </c>
      <c r="X317" s="6">
        <v>112</v>
      </c>
    </row>
    <row r="318" spans="23:24">
      <c r="W318" t="s">
        <v>291</v>
      </c>
      <c r="X318" s="6">
        <v>113</v>
      </c>
    </row>
    <row r="319" spans="23:24">
      <c r="W319" t="s">
        <v>292</v>
      </c>
      <c r="X319" s="6">
        <v>114</v>
      </c>
    </row>
    <row r="320" spans="23:24">
      <c r="W320" t="s">
        <v>293</v>
      </c>
      <c r="X320" s="6">
        <v>115</v>
      </c>
    </row>
    <row r="321" spans="23:24">
      <c r="W321" t="s">
        <v>294</v>
      </c>
      <c r="X321" s="6">
        <v>116</v>
      </c>
    </row>
    <row r="322" spans="23:24">
      <c r="W322" t="s">
        <v>295</v>
      </c>
      <c r="X322" s="6">
        <v>117</v>
      </c>
    </row>
    <row r="323" spans="23:24">
      <c r="W323" t="s">
        <v>296</v>
      </c>
      <c r="X323" s="6">
        <v>119</v>
      </c>
    </row>
    <row r="324" spans="23:24">
      <c r="W324" t="s">
        <v>297</v>
      </c>
      <c r="X324" s="6">
        <v>120</v>
      </c>
    </row>
    <row r="325" spans="23:24">
      <c r="W325" t="s">
        <v>298</v>
      </c>
      <c r="X325" s="6">
        <v>121</v>
      </c>
    </row>
    <row r="326" spans="23:24">
      <c r="W326" t="s">
        <v>299</v>
      </c>
      <c r="X326" s="6">
        <v>122</v>
      </c>
    </row>
    <row r="327" spans="23:24">
      <c r="W327" t="s">
        <v>300</v>
      </c>
      <c r="X327" s="6">
        <v>124</v>
      </c>
    </row>
    <row r="328" spans="23:24">
      <c r="W328" t="s">
        <v>301</v>
      </c>
      <c r="X328" s="6">
        <v>125</v>
      </c>
    </row>
    <row r="329" spans="23:24">
      <c r="W329" t="s">
        <v>302</v>
      </c>
      <c r="X329" s="6">
        <v>127</v>
      </c>
    </row>
    <row r="330" spans="23:24">
      <c r="W330" t="s">
        <v>303</v>
      </c>
      <c r="X330" s="6">
        <v>129</v>
      </c>
    </row>
    <row r="331" spans="23:24">
      <c r="W331" t="s">
        <v>36</v>
      </c>
      <c r="X331" s="27" t="s">
        <v>458</v>
      </c>
    </row>
    <row r="332" spans="23:24">
      <c r="W332" t="s">
        <v>36</v>
      </c>
      <c r="X332" s="27" t="s">
        <v>459</v>
      </c>
    </row>
    <row r="333" spans="23:24">
      <c r="W333" t="s">
        <v>36</v>
      </c>
      <c r="X333" s="27" t="s">
        <v>460</v>
      </c>
    </row>
    <row r="334" spans="23:24">
      <c r="W334" t="s">
        <v>36</v>
      </c>
      <c r="X334" s="27" t="s">
        <v>461</v>
      </c>
    </row>
    <row r="335" spans="23:24">
      <c r="W335" t="s">
        <v>36</v>
      </c>
      <c r="X335" s="27" t="s">
        <v>462</v>
      </c>
    </row>
    <row r="336" spans="23:24">
      <c r="W336" t="s">
        <v>36</v>
      </c>
      <c r="X336" s="27" t="s">
        <v>463</v>
      </c>
    </row>
    <row r="337" spans="23:24">
      <c r="W337" t="s">
        <v>36</v>
      </c>
      <c r="X337" s="27" t="s">
        <v>464</v>
      </c>
    </row>
    <row r="338" spans="23:24">
      <c r="W338" t="s">
        <v>36</v>
      </c>
      <c r="X338" s="27" t="s">
        <v>465</v>
      </c>
    </row>
    <row r="339" spans="23:24">
      <c r="W339" t="s">
        <v>36</v>
      </c>
      <c r="X339" s="27" t="s">
        <v>466</v>
      </c>
    </row>
    <row r="340" spans="23:24">
      <c r="W340" t="s">
        <v>36</v>
      </c>
      <c r="X340" s="27" t="s">
        <v>467</v>
      </c>
    </row>
    <row r="341" spans="23:24">
      <c r="W341" t="s">
        <v>36</v>
      </c>
      <c r="X341" s="27" t="s">
        <v>468</v>
      </c>
    </row>
    <row r="342" spans="23:24">
      <c r="W342" t="s">
        <v>36</v>
      </c>
      <c r="X342" s="27" t="s">
        <v>469</v>
      </c>
    </row>
    <row r="343" spans="23:24">
      <c r="W343" t="s">
        <v>36</v>
      </c>
      <c r="X343" s="27" t="s">
        <v>470</v>
      </c>
    </row>
    <row r="344" spans="23:24">
      <c r="W344" t="s">
        <v>36</v>
      </c>
      <c r="X344" s="27" t="s">
        <v>471</v>
      </c>
    </row>
    <row r="345" spans="23:24">
      <c r="W345" t="s">
        <v>36</v>
      </c>
      <c r="X345" s="27" t="s">
        <v>472</v>
      </c>
    </row>
    <row r="346" spans="23:24">
      <c r="W346" t="s">
        <v>36</v>
      </c>
      <c r="X346" s="27" t="s">
        <v>473</v>
      </c>
    </row>
    <row r="347" spans="23:24">
      <c r="W347" t="s">
        <v>36</v>
      </c>
      <c r="X347" s="27" t="s">
        <v>474</v>
      </c>
    </row>
    <row r="348" spans="23:24">
      <c r="W348" t="s">
        <v>36</v>
      </c>
      <c r="X348" s="27" t="s">
        <v>475</v>
      </c>
    </row>
    <row r="349" spans="23:24">
      <c r="W349" t="s">
        <v>36</v>
      </c>
      <c r="X349" s="27" t="s">
        <v>476</v>
      </c>
    </row>
    <row r="350" spans="23:24">
      <c r="W350" t="s">
        <v>36</v>
      </c>
      <c r="X350" s="27" t="s">
        <v>477</v>
      </c>
    </row>
    <row r="351" spans="23:24">
      <c r="W351" t="s">
        <v>36</v>
      </c>
      <c r="X351" s="27" t="s">
        <v>478</v>
      </c>
    </row>
    <row r="352" spans="23:24">
      <c r="W352" t="s">
        <v>36</v>
      </c>
      <c r="X352" s="27" t="s">
        <v>479</v>
      </c>
    </row>
    <row r="353" spans="23:24">
      <c r="W353" t="s">
        <v>36</v>
      </c>
      <c r="X353" s="6">
        <v>102</v>
      </c>
    </row>
    <row r="354" spans="23:24">
      <c r="W354" t="s">
        <v>36</v>
      </c>
      <c r="X354" s="6">
        <v>105</v>
      </c>
    </row>
    <row r="355" spans="23:24">
      <c r="W355" t="s">
        <v>36</v>
      </c>
      <c r="X355" s="6">
        <v>106</v>
      </c>
    </row>
    <row r="356" spans="23:24">
      <c r="W356" t="s">
        <v>36</v>
      </c>
      <c r="X356" s="6">
        <v>107</v>
      </c>
    </row>
    <row r="357" spans="23:24">
      <c r="W357" t="s">
        <v>36</v>
      </c>
      <c r="X357" s="6">
        <v>108</v>
      </c>
    </row>
    <row r="358" spans="23:24">
      <c r="W358" t="s">
        <v>36</v>
      </c>
      <c r="X358" s="6">
        <v>109</v>
      </c>
    </row>
    <row r="359" spans="23:24">
      <c r="W359" t="s">
        <v>36</v>
      </c>
      <c r="X359" s="6">
        <v>110</v>
      </c>
    </row>
    <row r="360" spans="23:24">
      <c r="W360" t="s">
        <v>36</v>
      </c>
      <c r="X360" s="6">
        <v>111</v>
      </c>
    </row>
    <row r="361" spans="23:24">
      <c r="W361" t="s">
        <v>36</v>
      </c>
      <c r="X361" s="6">
        <v>112</v>
      </c>
    </row>
    <row r="362" spans="23:24">
      <c r="W362" t="s">
        <v>36</v>
      </c>
      <c r="X362" s="6">
        <v>113</v>
      </c>
    </row>
    <row r="363" spans="23:24">
      <c r="W363" t="s">
        <v>36</v>
      </c>
      <c r="X363" s="6">
        <v>114</v>
      </c>
    </row>
    <row r="364" spans="23:24">
      <c r="W364" t="s">
        <v>36</v>
      </c>
      <c r="X364" s="6">
        <v>115</v>
      </c>
    </row>
    <row r="365" spans="23:24">
      <c r="W365" t="s">
        <v>36</v>
      </c>
      <c r="X365" s="6">
        <v>116</v>
      </c>
    </row>
    <row r="366" spans="23:24">
      <c r="W366" t="s">
        <v>36</v>
      </c>
      <c r="X366" s="6">
        <v>117</v>
      </c>
    </row>
    <row r="367" spans="23:24">
      <c r="W367" t="s">
        <v>36</v>
      </c>
      <c r="X367" s="6">
        <v>119</v>
      </c>
    </row>
    <row r="368" spans="23:24">
      <c r="W368" t="s">
        <v>36</v>
      </c>
      <c r="X368" s="6">
        <v>120</v>
      </c>
    </row>
    <row r="369" spans="23:24">
      <c r="W369" t="s">
        <v>36</v>
      </c>
      <c r="X369" s="6">
        <v>121</v>
      </c>
    </row>
    <row r="370" spans="23:24">
      <c r="W370" t="s">
        <v>36</v>
      </c>
      <c r="X370" s="6">
        <v>122</v>
      </c>
    </row>
    <row r="371" spans="23:24">
      <c r="W371" t="s">
        <v>36</v>
      </c>
      <c r="X371" s="6">
        <v>124</v>
      </c>
    </row>
    <row r="372" spans="23:24">
      <c r="W372" t="s">
        <v>36</v>
      </c>
      <c r="X372" s="6">
        <v>125</v>
      </c>
    </row>
    <row r="373" spans="23:24">
      <c r="W373" t="s">
        <v>36</v>
      </c>
      <c r="X373" s="6">
        <v>127</v>
      </c>
    </row>
    <row r="374" spans="23:24">
      <c r="W374" t="s">
        <v>36</v>
      </c>
      <c r="X374" s="6">
        <v>129</v>
      </c>
    </row>
    <row r="375" spans="23:24">
      <c r="W375" s="4" t="s">
        <v>18</v>
      </c>
      <c r="X375" t="s">
        <v>304</v>
      </c>
    </row>
    <row r="376" spans="23:24">
      <c r="W376" s="4" t="s">
        <v>18</v>
      </c>
      <c r="X376" t="s">
        <v>305</v>
      </c>
    </row>
    <row r="377" spans="23:24">
      <c r="W377" s="4" t="s">
        <v>18</v>
      </c>
      <c r="X377" t="s">
        <v>306</v>
      </c>
    </row>
    <row r="378" spans="23:24">
      <c r="W378" s="4" t="s">
        <v>18</v>
      </c>
      <c r="X378" t="s">
        <v>307</v>
      </c>
    </row>
    <row r="379" spans="23:24">
      <c r="W379" s="4" t="s">
        <v>18</v>
      </c>
      <c r="X379" t="s">
        <v>308</v>
      </c>
    </row>
    <row r="380" spans="23:24">
      <c r="W380" s="4" t="s">
        <v>18</v>
      </c>
      <c r="X380" t="s">
        <v>309</v>
      </c>
    </row>
    <row r="381" spans="23:24">
      <c r="W381" s="4" t="s">
        <v>18</v>
      </c>
      <c r="X381" t="s">
        <v>310</v>
      </c>
    </row>
    <row r="382" spans="23:24">
      <c r="W382" s="4" t="s">
        <v>18</v>
      </c>
      <c r="X382" t="s">
        <v>311</v>
      </c>
    </row>
    <row r="383" spans="23:24">
      <c r="W383" s="4" t="s">
        <v>18</v>
      </c>
      <c r="X383" t="s">
        <v>312</v>
      </c>
    </row>
    <row r="384" spans="23:24">
      <c r="W384" s="4" t="s">
        <v>18</v>
      </c>
      <c r="X384" t="s">
        <v>313</v>
      </c>
    </row>
    <row r="385" spans="23:24">
      <c r="W385" s="4" t="s">
        <v>18</v>
      </c>
      <c r="X385" t="s">
        <v>314</v>
      </c>
    </row>
    <row r="386" spans="23:24">
      <c r="W386" s="4" t="s">
        <v>18</v>
      </c>
      <c r="X386" t="s">
        <v>315</v>
      </c>
    </row>
    <row r="387" spans="23:24">
      <c r="W387" s="4" t="s">
        <v>18</v>
      </c>
      <c r="X387" t="s">
        <v>316</v>
      </c>
    </row>
    <row r="388" spans="23:24">
      <c r="W388" s="4" t="s">
        <v>18</v>
      </c>
      <c r="X388" t="s">
        <v>317</v>
      </c>
    </row>
    <row r="389" spans="23:24">
      <c r="W389" s="4" t="s">
        <v>18</v>
      </c>
      <c r="X389" t="s">
        <v>318</v>
      </c>
    </row>
    <row r="390" spans="23:24">
      <c r="W390" s="4" t="s">
        <v>18</v>
      </c>
      <c r="X390" t="s">
        <v>319</v>
      </c>
    </row>
    <row r="391" spans="23:24">
      <c r="W391" s="4" t="s">
        <v>18</v>
      </c>
      <c r="X391" t="s">
        <v>320</v>
      </c>
    </row>
    <row r="392" spans="23:24">
      <c r="W392" s="4" t="s">
        <v>18</v>
      </c>
      <c r="X392" t="s">
        <v>321</v>
      </c>
    </row>
    <row r="393" spans="23:24">
      <c r="W393" s="4" t="s">
        <v>18</v>
      </c>
      <c r="X393" t="s">
        <v>322</v>
      </c>
    </row>
    <row r="394" spans="23:24">
      <c r="W394" s="4" t="s">
        <v>18</v>
      </c>
      <c r="X394" t="s">
        <v>323</v>
      </c>
    </row>
    <row r="395" spans="23:24">
      <c r="W395" s="4" t="s">
        <v>18</v>
      </c>
      <c r="X395" t="s">
        <v>324</v>
      </c>
    </row>
    <row r="396" spans="23:24" ht="15">
      <c r="W396" s="4" t="s">
        <v>20</v>
      </c>
      <c r="X396" s="29" t="s">
        <v>487</v>
      </c>
    </row>
    <row r="397" spans="23:24">
      <c r="W397" s="4" t="s">
        <v>22</v>
      </c>
      <c r="X397" t="s">
        <v>349</v>
      </c>
    </row>
    <row r="398" spans="23:24">
      <c r="W398" s="4" t="s">
        <v>22</v>
      </c>
      <c r="X398" t="s">
        <v>350</v>
      </c>
    </row>
    <row r="399" spans="23:24">
      <c r="W399" s="4" t="s">
        <v>22</v>
      </c>
      <c r="X399" t="s">
        <v>351</v>
      </c>
    </row>
    <row r="400" spans="23:24">
      <c r="W400" s="4" t="s">
        <v>22</v>
      </c>
      <c r="X400" t="s">
        <v>352</v>
      </c>
    </row>
    <row r="401" spans="23:24">
      <c r="W401" s="4" t="s">
        <v>22</v>
      </c>
      <c r="X401" t="s">
        <v>353</v>
      </c>
    </row>
    <row r="402" spans="23:24">
      <c r="W402" s="4" t="s">
        <v>22</v>
      </c>
      <c r="X402" t="s">
        <v>354</v>
      </c>
    </row>
    <row r="403" spans="23:24">
      <c r="W403" s="4" t="s">
        <v>22</v>
      </c>
      <c r="X403" t="s">
        <v>355</v>
      </c>
    </row>
    <row r="404" spans="23:24">
      <c r="W404" s="4" t="s">
        <v>22</v>
      </c>
      <c r="X404" t="s">
        <v>356</v>
      </c>
    </row>
    <row r="405" spans="23:24">
      <c r="W405" s="4" t="s">
        <v>22</v>
      </c>
      <c r="X405" t="s">
        <v>357</v>
      </c>
    </row>
    <row r="406" spans="23:24">
      <c r="W406" s="4" t="s">
        <v>22</v>
      </c>
      <c r="X406" t="s">
        <v>358</v>
      </c>
    </row>
    <row r="407" spans="23:24">
      <c r="W407" s="4" t="s">
        <v>22</v>
      </c>
      <c r="X407" t="s">
        <v>359</v>
      </c>
    </row>
    <row r="408" spans="23:24">
      <c r="W408" s="4" t="s">
        <v>22</v>
      </c>
      <c r="X408" t="s">
        <v>360</v>
      </c>
    </row>
    <row r="409" spans="23:24">
      <c r="W409" s="4" t="s">
        <v>22</v>
      </c>
      <c r="X409" t="s">
        <v>361</v>
      </c>
    </row>
    <row r="410" spans="23:24">
      <c r="W410" s="4" t="s">
        <v>22</v>
      </c>
      <c r="X410" t="s">
        <v>362</v>
      </c>
    </row>
    <row r="411" spans="23:24">
      <c r="W411" s="4" t="s">
        <v>22</v>
      </c>
      <c r="X411" t="s">
        <v>363</v>
      </c>
    </row>
    <row r="412" spans="23:24">
      <c r="X412" s="16" t="s">
        <v>423</v>
      </c>
    </row>
  </sheetData>
  <sheetProtection password="CE28" sheet="1" objects="1" scenarios="1" formatCells="0" formatColumns="0" formatRows="0" insertColumns="0" insertRows="0" insertHyperlinks="0" deleteColumns="0" deleteRows="0" sort="0" autoFilter="0" pivotTables="0"/>
  <mergeCells count="4">
    <mergeCell ref="A26:A27"/>
    <mergeCell ref="B26:B27"/>
    <mergeCell ref="C26:C27"/>
    <mergeCell ref="D26:D2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1">
    <tabColor rgb="FFC00000"/>
  </sheetPr>
  <dimension ref="A1:AW412"/>
  <sheetViews>
    <sheetView zoomScale="55" zoomScaleNormal="55" workbookViewId="0">
      <selection activeCell="K8" sqref="K8"/>
    </sheetView>
  </sheetViews>
  <sheetFormatPr defaultRowHeight="14.25"/>
  <cols>
    <col min="1" max="1" width="17.125" customWidth="1"/>
    <col min="2" max="2" width="12.625" customWidth="1"/>
    <col min="3" max="3" width="17.125" customWidth="1"/>
    <col min="4" max="4" width="10.625" customWidth="1"/>
    <col min="5" max="5" width="2" customWidth="1"/>
    <col min="6" max="6" width="3.5" style="17" customWidth="1"/>
    <col min="7" max="7" width="2.25" customWidth="1"/>
    <col min="8" max="8" width="17.125" customWidth="1"/>
    <col min="9" max="9" width="27.125" customWidth="1"/>
    <col min="10" max="10" width="17.125" customWidth="1"/>
    <col min="11" max="11" width="25.75" customWidth="1"/>
    <col min="12" max="12" width="17.125" customWidth="1"/>
    <col min="13" max="13" width="21.375" customWidth="1"/>
    <col min="14" max="14" width="17.125" customWidth="1"/>
    <col min="15" max="15" width="25" customWidth="1"/>
    <col min="16" max="16" width="17.125" customWidth="1"/>
    <col min="17" max="17" width="22" customWidth="1"/>
    <col min="18" max="18" width="2.375" customWidth="1"/>
    <col min="19" max="19" width="3.5" style="17" customWidth="1"/>
    <col min="20" max="20" width="3.125" customWidth="1"/>
    <col min="21" max="21" width="79.875" customWidth="1"/>
    <col min="22" max="22" width="80" customWidth="1"/>
    <col min="23" max="23" width="79.125" customWidth="1"/>
    <col min="24" max="24" width="25.75" customWidth="1"/>
    <col min="25" max="25" width="3.5" style="17" customWidth="1"/>
    <col min="26" max="26" width="3.125" customWidth="1"/>
    <col min="27" max="27" width="78.75" customWidth="1"/>
    <col min="29" max="29" width="29.75" customWidth="1"/>
    <col min="30" max="30" width="11.625" customWidth="1"/>
    <col min="31" max="31" width="1.75" customWidth="1"/>
    <col min="32" max="32" width="3.5" style="17" customWidth="1"/>
    <col min="33" max="33" width="2" customWidth="1"/>
    <col min="34" max="34" width="78.75" customWidth="1"/>
    <col min="35" max="35" width="15.875" customWidth="1"/>
    <col min="36" max="36" width="15" customWidth="1"/>
  </cols>
  <sheetData>
    <row r="1" spans="1:49" ht="73.5" customHeight="1">
      <c r="A1" s="29" t="s">
        <v>487</v>
      </c>
      <c r="B1" s="23" t="s">
        <v>447</v>
      </c>
      <c r="C1" s="29" t="s">
        <v>487</v>
      </c>
      <c r="D1" s="23" t="s">
        <v>447</v>
      </c>
      <c r="H1" s="29" t="s">
        <v>487</v>
      </c>
      <c r="I1" s="32" t="s">
        <v>486</v>
      </c>
      <c r="J1" s="29" t="s">
        <v>487</v>
      </c>
      <c r="K1" s="29" t="s">
        <v>487</v>
      </c>
      <c r="L1" s="29" t="s">
        <v>487</v>
      </c>
      <c r="M1" s="29" t="s">
        <v>487</v>
      </c>
      <c r="N1" s="29" t="s">
        <v>487</v>
      </c>
      <c r="O1" s="29" t="s">
        <v>487</v>
      </c>
      <c r="P1" s="29" t="s">
        <v>487</v>
      </c>
      <c r="Q1" s="29" t="s">
        <v>487</v>
      </c>
      <c r="U1" s="29" t="s">
        <v>487</v>
      </c>
      <c r="V1" s="29" t="s">
        <v>487</v>
      </c>
      <c r="W1" s="29" t="s">
        <v>487</v>
      </c>
      <c r="X1" s="29" t="s">
        <v>487</v>
      </c>
      <c r="AA1" t="s">
        <v>488</v>
      </c>
      <c r="AB1" s="27" t="s">
        <v>486</v>
      </c>
      <c r="AC1" s="29" t="s">
        <v>487</v>
      </c>
      <c r="AD1" s="27" t="s">
        <v>486</v>
      </c>
      <c r="AH1" s="29" t="s">
        <v>488</v>
      </c>
      <c r="AI1" s="30" t="str">
        <f>IF(Лист30!$C$4=1,"NBR (бутадиеннитрильный каучук)","Силикон")</f>
        <v>Силикон</v>
      </c>
      <c r="AJ1" s="29" t="s">
        <v>487</v>
      </c>
      <c r="AK1" s="27" t="s">
        <v>486</v>
      </c>
    </row>
    <row r="2" spans="1:49" ht="72.75" customHeight="1">
      <c r="A2" t="s">
        <v>1</v>
      </c>
      <c r="C2" t="s">
        <v>1</v>
      </c>
      <c r="H2" t="s">
        <v>1</v>
      </c>
      <c r="I2" s="26" t="s">
        <v>452</v>
      </c>
      <c r="J2" t="s">
        <v>1</v>
      </c>
      <c r="K2" t="s">
        <v>382</v>
      </c>
      <c r="L2" t="s">
        <v>1</v>
      </c>
      <c r="M2" t="s">
        <v>497</v>
      </c>
      <c r="N2" t="s">
        <v>1</v>
      </c>
      <c r="O2" t="s">
        <v>481</v>
      </c>
      <c r="P2" t="s">
        <v>1</v>
      </c>
      <c r="Q2" t="s">
        <v>80</v>
      </c>
      <c r="U2" t="s">
        <v>1</v>
      </c>
      <c r="V2" s="6" t="s">
        <v>72</v>
      </c>
      <c r="W2" t="s">
        <v>1</v>
      </c>
      <c r="X2" t="s">
        <v>81</v>
      </c>
      <c r="AA2" s="29" t="s">
        <v>487</v>
      </c>
      <c r="AB2" s="27" t="s">
        <v>486</v>
      </c>
      <c r="AC2" t="s">
        <v>81</v>
      </c>
      <c r="AD2" s="38" t="s">
        <v>90</v>
      </c>
      <c r="AH2" s="29" t="s">
        <v>487</v>
      </c>
      <c r="AI2" s="29" t="s">
        <v>487</v>
      </c>
      <c r="AJ2" t="s">
        <v>403</v>
      </c>
      <c r="AK2" t="s">
        <v>407</v>
      </c>
    </row>
    <row r="3" spans="1:49" ht="72.75" customHeight="1">
      <c r="A3" s="4" t="s">
        <v>23</v>
      </c>
      <c r="C3" s="4" t="s">
        <v>23</v>
      </c>
      <c r="H3" s="4" t="s">
        <v>23</v>
      </c>
      <c r="I3" s="26" t="s">
        <v>453</v>
      </c>
      <c r="J3" s="4" t="s">
        <v>23</v>
      </c>
      <c r="K3" t="s">
        <v>382</v>
      </c>
      <c r="L3" s="4" t="s">
        <v>23</v>
      </c>
      <c r="M3" t="s">
        <v>497</v>
      </c>
      <c r="N3" s="4" t="s">
        <v>23</v>
      </c>
      <c r="O3" t="s">
        <v>481</v>
      </c>
      <c r="P3" s="4" t="s">
        <v>23</v>
      </c>
      <c r="Q3" t="s">
        <v>80</v>
      </c>
      <c r="U3" t="s">
        <v>1</v>
      </c>
      <c r="V3" s="6" t="s">
        <v>73</v>
      </c>
      <c r="W3" t="s">
        <v>1</v>
      </c>
      <c r="X3" t="s">
        <v>82</v>
      </c>
      <c r="AA3" s="6" t="s">
        <v>72</v>
      </c>
      <c r="AB3" t="s">
        <v>41</v>
      </c>
      <c r="AC3" t="s">
        <v>82</v>
      </c>
      <c r="AD3" s="38" t="s">
        <v>91</v>
      </c>
      <c r="AH3" s="6" t="s">
        <v>72</v>
      </c>
      <c r="AI3" s="30" t="str">
        <f>IF(Лист30!$C$4=1,"NBR (бутадиеннитрильный каучук)","Силикон")</f>
        <v>Силикон</v>
      </c>
      <c r="AJ3" t="s">
        <v>404</v>
      </c>
      <c r="AK3" t="s">
        <v>408</v>
      </c>
    </row>
    <row r="4" spans="1:49" ht="72.75" customHeight="1">
      <c r="A4" s="4" t="s">
        <v>24</v>
      </c>
      <c r="C4" s="4" t="s">
        <v>24</v>
      </c>
      <c r="H4" s="4" t="s">
        <v>24</v>
      </c>
      <c r="I4" s="26" t="s">
        <v>454</v>
      </c>
      <c r="J4" s="4" t="s">
        <v>24</v>
      </c>
      <c r="K4" t="s">
        <v>382</v>
      </c>
      <c r="L4" s="4" t="s">
        <v>24</v>
      </c>
      <c r="M4" t="s">
        <v>497</v>
      </c>
      <c r="N4" s="4" t="s">
        <v>24</v>
      </c>
      <c r="O4" t="s">
        <v>481</v>
      </c>
      <c r="P4" s="4" t="s">
        <v>24</v>
      </c>
      <c r="Q4" t="s">
        <v>80</v>
      </c>
      <c r="U4" t="s">
        <v>1</v>
      </c>
      <c r="V4" s="6" t="s">
        <v>74</v>
      </c>
      <c r="W4" t="s">
        <v>1</v>
      </c>
      <c r="X4" t="s">
        <v>83</v>
      </c>
      <c r="AA4" s="6" t="s">
        <v>73</v>
      </c>
      <c r="AB4" t="s">
        <v>42</v>
      </c>
      <c r="AC4" t="s">
        <v>83</v>
      </c>
      <c r="AD4" s="38" t="s">
        <v>92</v>
      </c>
      <c r="AH4" s="6" t="s">
        <v>73</v>
      </c>
      <c r="AI4" s="30" t="str">
        <f>IF(Лист30!$C$4=1,"NBR (бутадиеннитрильный каучук)","Силикон")</f>
        <v>Силикон</v>
      </c>
      <c r="AJ4" t="s">
        <v>405</v>
      </c>
      <c r="AK4" t="s">
        <v>409</v>
      </c>
    </row>
    <row r="5" spans="1:49" ht="73.5" customHeight="1">
      <c r="A5" s="4" t="s">
        <v>25</v>
      </c>
      <c r="C5" s="4" t="s">
        <v>25</v>
      </c>
      <c r="H5" s="4" t="s">
        <v>25</v>
      </c>
      <c r="I5" s="26" t="s">
        <v>455</v>
      </c>
      <c r="J5" s="4" t="s">
        <v>25</v>
      </c>
      <c r="K5" t="s">
        <v>382</v>
      </c>
      <c r="L5" s="4" t="s">
        <v>25</v>
      </c>
      <c r="M5" t="s">
        <v>497</v>
      </c>
      <c r="N5" s="4" t="s">
        <v>25</v>
      </c>
      <c r="O5" t="s">
        <v>481</v>
      </c>
      <c r="P5" s="4" t="s">
        <v>25</v>
      </c>
      <c r="Q5" t="s">
        <v>80</v>
      </c>
      <c r="U5" t="s">
        <v>1</v>
      </c>
      <c r="V5" s="6" t="s">
        <v>75</v>
      </c>
      <c r="W5" t="s">
        <v>1</v>
      </c>
      <c r="X5" t="s">
        <v>84</v>
      </c>
      <c r="AA5" s="6" t="s">
        <v>74</v>
      </c>
      <c r="AB5" t="s">
        <v>43</v>
      </c>
      <c r="AC5" t="s">
        <v>84</v>
      </c>
      <c r="AD5" s="38" t="s">
        <v>93</v>
      </c>
      <c r="AH5" s="6" t="s">
        <v>74</v>
      </c>
      <c r="AI5" s="30" t="str">
        <f>IF(Лист30!$C$4=1,"NBR (бутадиеннитрильный каучук)","Силикон")</f>
        <v>Силикон</v>
      </c>
      <c r="AJ5" s="30" t="s">
        <v>482</v>
      </c>
      <c r="AK5" t="s">
        <v>483</v>
      </c>
    </row>
    <row r="6" spans="1:49" ht="73.5" customHeight="1">
      <c r="A6" s="4" t="s">
        <v>26</v>
      </c>
      <c r="C6" s="4" t="s">
        <v>26</v>
      </c>
      <c r="H6" s="4" t="s">
        <v>26</v>
      </c>
      <c r="I6" s="38">
        <v>10</v>
      </c>
      <c r="J6" s="4" t="s">
        <v>26</v>
      </c>
      <c r="K6" t="s">
        <v>382</v>
      </c>
      <c r="L6" s="4" t="s">
        <v>26</v>
      </c>
      <c r="M6" t="s">
        <v>497</v>
      </c>
      <c r="N6" s="4" t="s">
        <v>26</v>
      </c>
      <c r="O6" t="s">
        <v>481</v>
      </c>
      <c r="P6" s="4" t="s">
        <v>26</v>
      </c>
      <c r="Q6" t="s">
        <v>80</v>
      </c>
      <c r="U6" t="s">
        <v>1</v>
      </c>
      <c r="V6" s="6" t="s">
        <v>76</v>
      </c>
      <c r="W6" t="s">
        <v>1</v>
      </c>
      <c r="X6" t="s">
        <v>85</v>
      </c>
      <c r="AA6" s="6" t="s">
        <v>75</v>
      </c>
      <c r="AB6" t="s">
        <v>44</v>
      </c>
      <c r="AC6" t="s">
        <v>85</v>
      </c>
      <c r="AD6" s="38" t="s">
        <v>94</v>
      </c>
      <c r="AH6" s="6" t="s">
        <v>75</v>
      </c>
      <c r="AI6" s="30" t="str">
        <f>IF(Лист30!$C$4=1,"NBR (бутадиеннитрильный каучук)","Силикон")</f>
        <v>Силикон</v>
      </c>
      <c r="AJ6" s="11" t="s">
        <v>484</v>
      </c>
      <c r="AK6" t="s">
        <v>485</v>
      </c>
    </row>
    <row r="7" spans="1:49" ht="73.5" customHeight="1" thickBot="1">
      <c r="A7" s="4" t="s">
        <v>27</v>
      </c>
      <c r="C7" s="4" t="s">
        <v>27</v>
      </c>
      <c r="H7" s="4" t="s">
        <v>27</v>
      </c>
      <c r="I7" s="38">
        <v>12</v>
      </c>
      <c r="J7" s="4" t="s">
        <v>27</v>
      </c>
      <c r="K7" t="s">
        <v>382</v>
      </c>
      <c r="L7" s="4" t="s">
        <v>27</v>
      </c>
      <c r="M7" t="s">
        <v>497</v>
      </c>
      <c r="N7" s="4" t="s">
        <v>27</v>
      </c>
      <c r="O7" t="s">
        <v>481</v>
      </c>
      <c r="P7" s="4" t="s">
        <v>27</v>
      </c>
      <c r="Q7" t="s">
        <v>80</v>
      </c>
      <c r="U7" t="s">
        <v>1</v>
      </c>
      <c r="V7" s="6" t="s">
        <v>77</v>
      </c>
      <c r="W7" t="s">
        <v>1</v>
      </c>
      <c r="X7" t="s">
        <v>86</v>
      </c>
      <c r="AA7" s="6" t="s">
        <v>76</v>
      </c>
      <c r="AB7" t="s">
        <v>45</v>
      </c>
      <c r="AC7" t="s">
        <v>86</v>
      </c>
      <c r="AD7" s="38" t="s">
        <v>95</v>
      </c>
      <c r="AH7" s="6" t="s">
        <v>76</v>
      </c>
      <c r="AI7" s="30" t="str">
        <f>IF(Лист30!$C$4=1,"NBR (бутадиеннитрильный каучук)","Силикон")</f>
        <v>Силикон</v>
      </c>
      <c r="AJ7" s="14" t="s">
        <v>444</v>
      </c>
    </row>
    <row r="8" spans="1:49" ht="73.5" customHeight="1" thickBot="1">
      <c r="A8" s="4" t="s">
        <v>28</v>
      </c>
      <c r="C8" s="4" t="s">
        <v>28</v>
      </c>
      <c r="H8" s="4" t="s">
        <v>28</v>
      </c>
      <c r="I8" s="38">
        <v>15</v>
      </c>
      <c r="J8" s="4" t="s">
        <v>28</v>
      </c>
      <c r="K8" t="s">
        <v>382</v>
      </c>
      <c r="L8" s="4" t="s">
        <v>28</v>
      </c>
      <c r="M8" t="s">
        <v>497</v>
      </c>
      <c r="N8" s="4" t="s">
        <v>28</v>
      </c>
      <c r="O8" t="s">
        <v>481</v>
      </c>
      <c r="P8" s="4" t="s">
        <v>28</v>
      </c>
      <c r="Q8" t="s">
        <v>80</v>
      </c>
      <c r="U8" t="s">
        <v>1</v>
      </c>
      <c r="V8" s="6" t="s">
        <v>78</v>
      </c>
      <c r="W8" t="s">
        <v>1</v>
      </c>
      <c r="X8" t="s">
        <v>87</v>
      </c>
      <c r="AA8" s="6" t="s">
        <v>77</v>
      </c>
      <c r="AB8" t="s">
        <v>46</v>
      </c>
      <c r="AC8" t="s">
        <v>87</v>
      </c>
      <c r="AD8" s="38" t="s">
        <v>96</v>
      </c>
      <c r="AH8" s="6" t="s">
        <v>77</v>
      </c>
      <c r="AI8" s="30" t="str">
        <f>IF(Лист30!$C$4=1,"NBR (бутадиеннитрильный каучук)","Силикон")</f>
        <v>Силикон</v>
      </c>
      <c r="AS8" s="90" t="s">
        <v>419</v>
      </c>
      <c r="AT8" s="91"/>
      <c r="AU8" s="91"/>
      <c r="AV8" s="91"/>
      <c r="AW8" s="92"/>
    </row>
    <row r="9" spans="1:49" ht="72" customHeight="1" thickBot="1">
      <c r="A9" s="4" t="s">
        <v>136</v>
      </c>
      <c r="C9" s="4" t="s">
        <v>136</v>
      </c>
      <c r="H9" s="4" t="s">
        <v>136</v>
      </c>
      <c r="I9" s="26" t="s">
        <v>456</v>
      </c>
      <c r="J9" s="4" t="s">
        <v>136</v>
      </c>
      <c r="K9" t="s">
        <v>382</v>
      </c>
      <c r="L9" s="4" t="s">
        <v>136</v>
      </c>
      <c r="M9" s="4" t="s">
        <v>387</v>
      </c>
      <c r="N9" s="4" t="s">
        <v>136</v>
      </c>
      <c r="O9" s="29" t="s">
        <v>487</v>
      </c>
      <c r="P9" s="4" t="s">
        <v>136</v>
      </c>
      <c r="Q9" t="s">
        <v>80</v>
      </c>
      <c r="U9" t="s">
        <v>1</v>
      </c>
      <c r="V9" s="6" t="s">
        <v>66</v>
      </c>
      <c r="W9" t="s">
        <v>1</v>
      </c>
      <c r="X9" t="s">
        <v>88</v>
      </c>
      <c r="AA9" s="6" t="s">
        <v>78</v>
      </c>
      <c r="AB9" t="s">
        <v>47</v>
      </c>
      <c r="AC9" t="s">
        <v>88</v>
      </c>
      <c r="AD9" s="38" t="s">
        <v>97</v>
      </c>
      <c r="AH9" s="6" t="s">
        <v>78</v>
      </c>
      <c r="AI9" s="30" t="str">
        <f>IF(Лист30!$C$4=1,"NBR (бутадиеннитрильный каучук)","Силикон")</f>
        <v>Силикон</v>
      </c>
      <c r="AS9" s="7" t="s">
        <v>79</v>
      </c>
      <c r="AT9" s="8" t="str">
        <f ca="1">управляющаянасадка</f>
        <v xml:space="preserve"> 01</v>
      </c>
      <c r="AU9" s="8" t="str">
        <f ca="1">номер</f>
        <v xml:space="preserve">L10 </v>
      </c>
      <c r="AV9" s="8" t="str">
        <f ca="1">выбор2</f>
        <v>B</v>
      </c>
      <c r="AW9" s="9" t="str">
        <f ca="1">номер1</f>
        <v>A07</v>
      </c>
    </row>
    <row r="10" spans="1:49" ht="72.75" customHeight="1" thickBot="1">
      <c r="A10" s="4" t="s">
        <v>131</v>
      </c>
      <c r="C10" s="4" t="s">
        <v>131</v>
      </c>
      <c r="H10" s="4" t="s">
        <v>131</v>
      </c>
      <c r="I10" s="26" t="s">
        <v>456</v>
      </c>
      <c r="J10" s="4" t="s">
        <v>131</v>
      </c>
      <c r="K10" t="s">
        <v>382</v>
      </c>
      <c r="L10" s="4" t="s">
        <v>131</v>
      </c>
      <c r="M10" s="4" t="s">
        <v>387</v>
      </c>
      <c r="N10" s="4" t="s">
        <v>131</v>
      </c>
      <c r="O10" s="29" t="s">
        <v>487</v>
      </c>
      <c r="P10" s="4" t="s">
        <v>131</v>
      </c>
      <c r="Q10" t="s">
        <v>80</v>
      </c>
      <c r="U10" t="s">
        <v>1</v>
      </c>
      <c r="V10" s="6" t="s">
        <v>60</v>
      </c>
      <c r="W10" t="s">
        <v>1</v>
      </c>
      <c r="X10" t="s">
        <v>89</v>
      </c>
      <c r="AA10" s="6" t="s">
        <v>66</v>
      </c>
      <c r="AB10" t="s">
        <v>48</v>
      </c>
      <c r="AC10" t="s">
        <v>89</v>
      </c>
      <c r="AD10" s="38" t="s">
        <v>98</v>
      </c>
      <c r="AH10" s="6" t="s">
        <v>66</v>
      </c>
      <c r="AI10" s="30" t="str">
        <f>IF(Лист30!$C$4=1,"NBR (бутадиеннитрильный каучук)","Силикон")</f>
        <v>Силикон</v>
      </c>
    </row>
    <row r="11" spans="1:49" ht="72.75" customHeight="1" thickBot="1">
      <c r="A11" s="4" t="s">
        <v>132</v>
      </c>
      <c r="C11" s="4" t="s">
        <v>132</v>
      </c>
      <c r="H11" s="4" t="s">
        <v>132</v>
      </c>
      <c r="I11" s="38">
        <v>26</v>
      </c>
      <c r="J11" s="4" t="s">
        <v>132</v>
      </c>
      <c r="K11" t="s">
        <v>382</v>
      </c>
      <c r="L11" s="4" t="s">
        <v>132</v>
      </c>
      <c r="M11" s="4" t="s">
        <v>387</v>
      </c>
      <c r="N11" s="4" t="s">
        <v>132</v>
      </c>
      <c r="O11" s="29" t="s">
        <v>487</v>
      </c>
      <c r="P11" s="4" t="s">
        <v>132</v>
      </c>
      <c r="Q11" t="s">
        <v>80</v>
      </c>
      <c r="U11" t="s">
        <v>1</v>
      </c>
      <c r="V11" s="6" t="s">
        <v>61</v>
      </c>
      <c r="W11" t="s">
        <v>1</v>
      </c>
      <c r="X11" t="s">
        <v>148</v>
      </c>
      <c r="AA11" s="6" t="s">
        <v>60</v>
      </c>
      <c r="AB11" t="s">
        <v>49</v>
      </c>
      <c r="AC11" t="s">
        <v>148</v>
      </c>
      <c r="AD11" s="38" t="s">
        <v>99</v>
      </c>
      <c r="AH11" s="6" t="s">
        <v>60</v>
      </c>
      <c r="AI11" s="30" t="str">
        <f>IF(Лист30!$C$4=1,"NBR (бутадиеннитрильный каучук)","Силикон")</f>
        <v>Силикон</v>
      </c>
      <c r="AS11" s="90" t="s">
        <v>420</v>
      </c>
      <c r="AT11" s="91"/>
      <c r="AU11" s="91"/>
      <c r="AV11" s="91"/>
      <c r="AW11" s="92"/>
    </row>
    <row r="12" spans="1:49" ht="72.75" customHeight="1" thickBot="1">
      <c r="A12" s="4" t="s">
        <v>133</v>
      </c>
      <c r="C12" s="4" t="s">
        <v>133</v>
      </c>
      <c r="H12" s="4" t="s">
        <v>133</v>
      </c>
      <c r="I12" s="38">
        <v>26</v>
      </c>
      <c r="J12" s="4" t="s">
        <v>133</v>
      </c>
      <c r="K12" t="s">
        <v>382</v>
      </c>
      <c r="L12" s="4" t="s">
        <v>133</v>
      </c>
      <c r="M12" s="4" t="s">
        <v>387</v>
      </c>
      <c r="N12" s="4" t="s">
        <v>133</v>
      </c>
      <c r="O12" s="29" t="s">
        <v>487</v>
      </c>
      <c r="P12" s="4" t="s">
        <v>133</v>
      </c>
      <c r="Q12" t="s">
        <v>80</v>
      </c>
      <c r="U12" t="s">
        <v>1</v>
      </c>
      <c r="V12" s="6" t="s">
        <v>65</v>
      </c>
      <c r="W12" t="s">
        <v>1</v>
      </c>
      <c r="X12" t="s">
        <v>149</v>
      </c>
      <c r="AA12" s="6" t="s">
        <v>61</v>
      </c>
      <c r="AB12" t="s">
        <v>50</v>
      </c>
      <c r="AC12" t="s">
        <v>149</v>
      </c>
      <c r="AD12" s="38" t="s">
        <v>100</v>
      </c>
      <c r="AH12" s="6" t="s">
        <v>61</v>
      </c>
      <c r="AI12" s="30" t="str">
        <f>IF(Лист30!$C$4=1,"NBR (бутадиеннитрильный каучук)","Силикон")</f>
        <v>Силикон</v>
      </c>
      <c r="AS12" s="7" t="s">
        <v>79</v>
      </c>
      <c r="AT12" s="8" t="str">
        <f ca="1">управляющаянасадка10</f>
        <v>02</v>
      </c>
      <c r="AU12" s="8" t="str">
        <f ca="1">номер10</f>
        <v xml:space="preserve">L10 </v>
      </c>
      <c r="AV12" s="22" t="str">
        <f ca="1">выбор12</f>
        <v>B</v>
      </c>
      <c r="AW12" s="9" t="str">
        <f ca="1">номер11</f>
        <v>A08</v>
      </c>
    </row>
    <row r="13" spans="1:49" ht="72.75" customHeight="1" thickBot="1">
      <c r="A13" s="4" t="s">
        <v>134</v>
      </c>
      <c r="C13" s="4" t="s">
        <v>134</v>
      </c>
      <c r="H13" s="4" t="s">
        <v>134</v>
      </c>
      <c r="I13" s="38">
        <v>27</v>
      </c>
      <c r="J13" s="4" t="s">
        <v>134</v>
      </c>
      <c r="K13" t="s">
        <v>382</v>
      </c>
      <c r="L13" s="4" t="s">
        <v>134</v>
      </c>
      <c r="M13" s="4" t="s">
        <v>387</v>
      </c>
      <c r="N13" s="4" t="s">
        <v>134</v>
      </c>
      <c r="O13" s="29" t="s">
        <v>487</v>
      </c>
      <c r="P13" s="4" t="s">
        <v>134</v>
      </c>
      <c r="Q13" t="s">
        <v>80</v>
      </c>
      <c r="U13" t="s">
        <v>1</v>
      </c>
      <c r="V13" s="6" t="s">
        <v>68</v>
      </c>
      <c r="W13" t="s">
        <v>1</v>
      </c>
      <c r="X13" t="s">
        <v>147</v>
      </c>
      <c r="AA13" s="6" t="s">
        <v>65</v>
      </c>
      <c r="AB13" t="s">
        <v>51</v>
      </c>
      <c r="AC13" t="s">
        <v>147</v>
      </c>
      <c r="AD13" s="38" t="s">
        <v>101</v>
      </c>
      <c r="AH13" s="6" t="s">
        <v>65</v>
      </c>
      <c r="AI13" s="30" t="str">
        <f>IF(Лист30!$C$4=1,"NBR (бутадиеннитрильный каучук)","Силикон")</f>
        <v>Силикон</v>
      </c>
    </row>
    <row r="14" spans="1:49" ht="72.75" customHeight="1" thickBot="1">
      <c r="A14" s="4" t="s">
        <v>135</v>
      </c>
      <c r="C14" s="4" t="s">
        <v>135</v>
      </c>
      <c r="H14" s="4" t="s">
        <v>135</v>
      </c>
      <c r="I14" s="38">
        <v>27</v>
      </c>
      <c r="J14" s="4" t="s">
        <v>135</v>
      </c>
      <c r="K14" t="s">
        <v>382</v>
      </c>
      <c r="L14" s="4" t="s">
        <v>135</v>
      </c>
      <c r="M14" s="4" t="s">
        <v>387</v>
      </c>
      <c r="N14" s="4" t="s">
        <v>135</v>
      </c>
      <c r="O14" s="29" t="s">
        <v>487</v>
      </c>
      <c r="P14" s="4" t="s">
        <v>135</v>
      </c>
      <c r="Q14" t="s">
        <v>80</v>
      </c>
      <c r="U14" t="s">
        <v>1</v>
      </c>
      <c r="V14" s="6" t="s">
        <v>67</v>
      </c>
      <c r="W14" t="s">
        <v>1</v>
      </c>
      <c r="X14" t="s">
        <v>150</v>
      </c>
      <c r="AA14" s="6" t="s">
        <v>68</v>
      </c>
      <c r="AB14" t="s">
        <v>52</v>
      </c>
      <c r="AC14" t="s">
        <v>150</v>
      </c>
      <c r="AD14" s="38" t="s">
        <v>102</v>
      </c>
      <c r="AH14" s="6" t="s">
        <v>68</v>
      </c>
      <c r="AI14" s="30" t="str">
        <f>IF(Лист30!$C$4=1,"NBR (бутадиеннитрильный каучук)","Силикон")</f>
        <v>Силикон</v>
      </c>
      <c r="AS14" s="90" t="s">
        <v>438</v>
      </c>
      <c r="AT14" s="91"/>
      <c r="AU14" s="91"/>
      <c r="AV14" s="91"/>
      <c r="AW14" s="92"/>
    </row>
    <row r="15" spans="1:49" ht="72" customHeight="1" thickBot="1">
      <c r="A15" s="4" t="s">
        <v>29</v>
      </c>
      <c r="C15" s="4" t="s">
        <v>29</v>
      </c>
      <c r="H15" s="4" t="s">
        <v>29</v>
      </c>
      <c r="I15" s="38">
        <v>23</v>
      </c>
      <c r="J15" s="4" t="s">
        <v>29</v>
      </c>
      <c r="K15" t="s">
        <v>382</v>
      </c>
      <c r="L15" s="4" t="s">
        <v>29</v>
      </c>
      <c r="M15" t="s">
        <v>497</v>
      </c>
      <c r="N15" s="4" t="s">
        <v>29</v>
      </c>
      <c r="O15" t="s">
        <v>481</v>
      </c>
      <c r="P15" s="4" t="s">
        <v>29</v>
      </c>
      <c r="Q15" t="s">
        <v>80</v>
      </c>
      <c r="U15" t="s">
        <v>1</v>
      </c>
      <c r="V15" s="6" t="s">
        <v>62</v>
      </c>
      <c r="W15" t="s">
        <v>1</v>
      </c>
      <c r="X15" t="s">
        <v>151</v>
      </c>
      <c r="AA15" s="6" t="s">
        <v>67</v>
      </c>
      <c r="AB15" t="s">
        <v>53</v>
      </c>
      <c r="AC15" t="s">
        <v>151</v>
      </c>
      <c r="AD15" s="38" t="s">
        <v>103</v>
      </c>
      <c r="AH15" s="6" t="s">
        <v>67</v>
      </c>
      <c r="AI15" s="30" t="str">
        <f>IF(Лист30!$C$4=1,"NBR (бутадиеннитрильный каучук)","Силикон")</f>
        <v>Силикон</v>
      </c>
      <c r="AS15" s="7" t="s">
        <v>79</v>
      </c>
      <c r="AT15" s="8" t="str">
        <f ca="1">управляющаянасадка20</f>
        <v>05</v>
      </c>
      <c r="AU15" s="8" t="str">
        <f ca="1">номер20</f>
        <v>L03</v>
      </c>
      <c r="AV15" s="22" t="str">
        <f ca="1">выбор22</f>
        <v>B</v>
      </c>
      <c r="AW15" s="9" t="str">
        <f ca="1">номер21</f>
        <v>A24</v>
      </c>
    </row>
    <row r="16" spans="1:49" ht="72.75" customHeight="1">
      <c r="A16" s="4" t="s">
        <v>30</v>
      </c>
      <c r="C16" s="4" t="s">
        <v>30</v>
      </c>
      <c r="H16" s="4" t="s">
        <v>30</v>
      </c>
      <c r="I16" s="26" t="s">
        <v>457</v>
      </c>
      <c r="J16" s="4" t="s">
        <v>30</v>
      </c>
      <c r="K16" t="s">
        <v>382</v>
      </c>
      <c r="L16" s="4" t="s">
        <v>30</v>
      </c>
      <c r="M16" s="29" t="s">
        <v>488</v>
      </c>
      <c r="N16" s="4" t="s">
        <v>30</v>
      </c>
      <c r="O16" t="s">
        <v>481</v>
      </c>
      <c r="P16" s="4" t="s">
        <v>30</v>
      </c>
      <c r="Q16" t="s">
        <v>80</v>
      </c>
      <c r="U16" t="s">
        <v>1</v>
      </c>
      <c r="V16" s="6" t="s">
        <v>69</v>
      </c>
      <c r="W16" t="s">
        <v>1</v>
      </c>
      <c r="X16" t="s">
        <v>152</v>
      </c>
      <c r="AA16" s="6" t="s">
        <v>62</v>
      </c>
      <c r="AB16" t="s">
        <v>54</v>
      </c>
      <c r="AC16" t="s">
        <v>152</v>
      </c>
      <c r="AD16" s="38" t="s">
        <v>104</v>
      </c>
      <c r="AH16" s="6" t="s">
        <v>62</v>
      </c>
      <c r="AI16" s="30" t="str">
        <f>IF(Лист30!$C$4=1,"NBR (бутадиеннитрильный каучук)","Силикон")</f>
        <v>Силикон</v>
      </c>
    </row>
    <row r="17" spans="1:35" ht="72.75" customHeight="1">
      <c r="A17" s="4" t="s">
        <v>31</v>
      </c>
      <c r="C17" s="4" t="s">
        <v>31</v>
      </c>
      <c r="H17" s="4" t="s">
        <v>31</v>
      </c>
      <c r="I17" s="38">
        <v>35</v>
      </c>
      <c r="J17" s="4" t="s">
        <v>31</v>
      </c>
      <c r="K17" t="s">
        <v>382</v>
      </c>
      <c r="L17" s="4" t="s">
        <v>31</v>
      </c>
      <c r="M17" s="4" t="s">
        <v>386</v>
      </c>
      <c r="N17" s="4" t="s">
        <v>31</v>
      </c>
      <c r="O17" t="s">
        <v>481</v>
      </c>
      <c r="P17" s="4" t="s">
        <v>31</v>
      </c>
      <c r="Q17" t="s">
        <v>80</v>
      </c>
      <c r="U17" t="s">
        <v>1</v>
      </c>
      <c r="V17" s="6" t="s">
        <v>63</v>
      </c>
      <c r="W17" t="s">
        <v>1</v>
      </c>
      <c r="X17" t="s">
        <v>153</v>
      </c>
      <c r="AA17" s="6" t="s">
        <v>69</v>
      </c>
      <c r="AB17" t="s">
        <v>55</v>
      </c>
      <c r="AC17" t="s">
        <v>153</v>
      </c>
      <c r="AD17" s="38" t="s">
        <v>105</v>
      </c>
      <c r="AH17" s="6" t="s">
        <v>69</v>
      </c>
      <c r="AI17" s="30" t="str">
        <f>IF(Лист30!$C$4=1,"NBR (бутадиеннитрильный каучук)","Силикон")</f>
        <v>Силикон</v>
      </c>
    </row>
    <row r="18" spans="1:35" ht="72.75" customHeight="1">
      <c r="A18" s="4" t="s">
        <v>32</v>
      </c>
      <c r="C18" s="4" t="s">
        <v>32</v>
      </c>
      <c r="H18" s="4" t="s">
        <v>32</v>
      </c>
      <c r="I18" s="38">
        <v>54</v>
      </c>
      <c r="J18" s="4" t="s">
        <v>32</v>
      </c>
      <c r="K18" t="s">
        <v>382</v>
      </c>
      <c r="L18" s="4" t="s">
        <v>32</v>
      </c>
      <c r="M18" s="4" t="s">
        <v>386</v>
      </c>
      <c r="N18" s="4" t="s">
        <v>32</v>
      </c>
      <c r="O18" s="29" t="s">
        <v>480</v>
      </c>
      <c r="P18" s="4" t="s">
        <v>32</v>
      </c>
      <c r="Q18" s="29" t="s">
        <v>487</v>
      </c>
      <c r="U18" t="s">
        <v>1</v>
      </c>
      <c r="V18" s="6" t="s">
        <v>70</v>
      </c>
      <c r="W18" t="s">
        <v>1</v>
      </c>
      <c r="X18" t="s">
        <v>154</v>
      </c>
      <c r="AA18" s="6" t="s">
        <v>63</v>
      </c>
      <c r="AB18" t="s">
        <v>56</v>
      </c>
      <c r="AC18" t="s">
        <v>154</v>
      </c>
      <c r="AD18" s="38" t="s">
        <v>106</v>
      </c>
      <c r="AH18" s="6" t="s">
        <v>63</v>
      </c>
      <c r="AI18" s="30" t="str">
        <f>IF(Лист30!$C$4=1,"NBR (бутадиеннитрильный каучук)","Силикон")</f>
        <v>Силикон</v>
      </c>
    </row>
    <row r="19" spans="1:35" ht="72.75" customHeight="1">
      <c r="A19" s="4" t="s">
        <v>33</v>
      </c>
      <c r="C19" s="4" t="s">
        <v>33</v>
      </c>
      <c r="H19" s="4" t="s">
        <v>33</v>
      </c>
      <c r="I19" s="38">
        <v>24</v>
      </c>
      <c r="J19" s="4" t="s">
        <v>33</v>
      </c>
      <c r="K19" t="s">
        <v>382</v>
      </c>
      <c r="L19" s="4" t="s">
        <v>33</v>
      </c>
      <c r="M19" t="s">
        <v>388</v>
      </c>
      <c r="N19" s="4" t="s">
        <v>33</v>
      </c>
      <c r="O19" t="s">
        <v>394</v>
      </c>
      <c r="P19" s="4" t="s">
        <v>33</v>
      </c>
      <c r="Q19" t="s">
        <v>389</v>
      </c>
      <c r="U19" t="s">
        <v>1</v>
      </c>
      <c r="V19" s="6" t="s">
        <v>71</v>
      </c>
      <c r="W19" t="s">
        <v>23</v>
      </c>
      <c r="X19" t="s">
        <v>81</v>
      </c>
      <c r="AA19" s="6" t="s">
        <v>70</v>
      </c>
      <c r="AB19" t="s">
        <v>57</v>
      </c>
      <c r="AC19" t="s">
        <v>155</v>
      </c>
      <c r="AD19" s="38" t="s">
        <v>162</v>
      </c>
      <c r="AH19" s="6" t="s">
        <v>70</v>
      </c>
      <c r="AI19" s="30" t="str">
        <f>IF(Лист30!$C$4=1,"NBR (бутадиеннитрильный каучук)","Силикон")</f>
        <v>Силикон</v>
      </c>
    </row>
    <row r="20" spans="1:35" ht="72.75" customHeight="1">
      <c r="A20" s="4" t="s">
        <v>34</v>
      </c>
      <c r="C20" s="4" t="s">
        <v>34</v>
      </c>
      <c r="H20" s="4" t="s">
        <v>34</v>
      </c>
      <c r="I20" s="38">
        <v>31</v>
      </c>
      <c r="J20" s="4" t="s">
        <v>34</v>
      </c>
      <c r="K20" t="s">
        <v>382</v>
      </c>
      <c r="L20" s="4" t="s">
        <v>34</v>
      </c>
      <c r="M20" t="s">
        <v>388</v>
      </c>
      <c r="N20" s="4" t="s">
        <v>34</v>
      </c>
      <c r="O20" t="s">
        <v>394</v>
      </c>
      <c r="P20" s="4" t="s">
        <v>34</v>
      </c>
      <c r="Q20" t="s">
        <v>389</v>
      </c>
      <c r="U20" t="s">
        <v>1</v>
      </c>
      <c r="V20" s="6" t="s">
        <v>64</v>
      </c>
      <c r="W20" t="s">
        <v>23</v>
      </c>
      <c r="X20" t="s">
        <v>82</v>
      </c>
      <c r="AA20" s="6" t="s">
        <v>71</v>
      </c>
      <c r="AB20" t="s">
        <v>58</v>
      </c>
      <c r="AC20" t="s">
        <v>156</v>
      </c>
      <c r="AD20" s="38" t="s">
        <v>163</v>
      </c>
      <c r="AH20" s="6" t="s">
        <v>71</v>
      </c>
      <c r="AI20" s="30" t="str">
        <f>IF(Лист30!$C$4=1,"NBR (бутадиеннитрильный каучук)","Силикон")</f>
        <v>Силикон</v>
      </c>
    </row>
    <row r="21" spans="1:35" ht="72.75" customHeight="1">
      <c r="A21" s="4" t="s">
        <v>35</v>
      </c>
      <c r="C21" s="4" t="s">
        <v>35</v>
      </c>
      <c r="H21" s="4" t="s">
        <v>35</v>
      </c>
      <c r="I21" s="38">
        <v>32</v>
      </c>
      <c r="J21" s="4" t="s">
        <v>35</v>
      </c>
      <c r="K21" t="s">
        <v>382</v>
      </c>
      <c r="L21" s="4" t="s">
        <v>35</v>
      </c>
      <c r="M21" t="s">
        <v>388</v>
      </c>
      <c r="N21" s="4" t="s">
        <v>35</v>
      </c>
      <c r="O21" s="29" t="s">
        <v>487</v>
      </c>
      <c r="P21" s="4" t="s">
        <v>35</v>
      </c>
      <c r="Q21" t="s">
        <v>389</v>
      </c>
      <c r="U21" t="s">
        <v>23</v>
      </c>
      <c r="V21" s="6" t="s">
        <v>72</v>
      </c>
      <c r="W21" t="s">
        <v>23</v>
      </c>
      <c r="X21" t="s">
        <v>83</v>
      </c>
      <c r="AA21" s="6" t="s">
        <v>64</v>
      </c>
      <c r="AB21" t="s">
        <v>59</v>
      </c>
      <c r="AC21" t="s">
        <v>157</v>
      </c>
      <c r="AD21" s="38" t="s">
        <v>164</v>
      </c>
      <c r="AH21" s="6" t="s">
        <v>64</v>
      </c>
      <c r="AI21" s="30" t="str">
        <f>IF(Лист30!$C$4=1,"NBR (бутадиеннитрильный каучук)","Силикон")</f>
        <v>Силикон</v>
      </c>
    </row>
    <row r="22" spans="1:35" ht="72.75" customHeight="1">
      <c r="A22" s="4" t="s">
        <v>36</v>
      </c>
      <c r="C22" s="4" t="s">
        <v>36</v>
      </c>
      <c r="H22" s="4" t="s">
        <v>36</v>
      </c>
      <c r="I22" s="38">
        <v>34</v>
      </c>
      <c r="J22" s="4" t="s">
        <v>36</v>
      </c>
      <c r="K22" t="s">
        <v>382</v>
      </c>
      <c r="L22" s="4" t="s">
        <v>36</v>
      </c>
      <c r="M22" t="s">
        <v>388</v>
      </c>
      <c r="N22" s="4" t="s">
        <v>36</v>
      </c>
      <c r="O22" s="29" t="s">
        <v>487</v>
      </c>
      <c r="P22" s="4" t="s">
        <v>36</v>
      </c>
      <c r="Q22" t="s">
        <v>389</v>
      </c>
      <c r="U22" t="s">
        <v>23</v>
      </c>
      <c r="V22" s="6" t="s">
        <v>73</v>
      </c>
      <c r="W22" t="s">
        <v>23</v>
      </c>
      <c r="X22" t="s">
        <v>84</v>
      </c>
      <c r="AA22" s="6" t="s">
        <v>120</v>
      </c>
      <c r="AB22" t="s">
        <v>107</v>
      </c>
      <c r="AC22" t="s">
        <v>158</v>
      </c>
      <c r="AD22" s="38" t="s">
        <v>165</v>
      </c>
      <c r="AH22" s="6" t="s">
        <v>120</v>
      </c>
      <c r="AI22" s="29" t="s">
        <v>487</v>
      </c>
    </row>
    <row r="23" spans="1:35" ht="72.75" customHeight="1">
      <c r="A23" s="4" t="s">
        <v>18</v>
      </c>
      <c r="C23" s="4" t="s">
        <v>18</v>
      </c>
      <c r="H23" s="4" t="s">
        <v>18</v>
      </c>
      <c r="I23" s="38">
        <v>40</v>
      </c>
      <c r="J23" s="4" t="s">
        <v>18</v>
      </c>
      <c r="K23" t="s">
        <v>382</v>
      </c>
      <c r="L23" s="4" t="s">
        <v>18</v>
      </c>
      <c r="M23" s="29" t="s">
        <v>487</v>
      </c>
      <c r="N23" s="4" t="s">
        <v>18</v>
      </c>
      <c r="O23" s="29" t="s">
        <v>487</v>
      </c>
      <c r="P23" s="4" t="s">
        <v>18</v>
      </c>
      <c r="Q23" s="4" t="s">
        <v>390</v>
      </c>
      <c r="U23" t="s">
        <v>23</v>
      </c>
      <c r="V23" s="6" t="s">
        <v>74</v>
      </c>
      <c r="W23" t="s">
        <v>23</v>
      </c>
      <c r="X23" t="s">
        <v>85</v>
      </c>
      <c r="AA23" s="6" t="s">
        <v>119</v>
      </c>
      <c r="AB23" t="s">
        <v>108</v>
      </c>
      <c r="AC23" t="s">
        <v>159</v>
      </c>
      <c r="AD23" s="38" t="s">
        <v>166</v>
      </c>
      <c r="AH23" s="6" t="s">
        <v>119</v>
      </c>
      <c r="AI23" s="29" t="s">
        <v>487</v>
      </c>
    </row>
    <row r="24" spans="1:35" ht="72.75" customHeight="1">
      <c r="A24" s="4" t="s">
        <v>20</v>
      </c>
      <c r="C24" s="4" t="s">
        <v>20</v>
      </c>
      <c r="H24" s="4" t="s">
        <v>20</v>
      </c>
      <c r="I24" s="38">
        <v>33</v>
      </c>
      <c r="J24" s="4" t="s">
        <v>20</v>
      </c>
      <c r="K24" t="s">
        <v>382</v>
      </c>
      <c r="L24" s="4" t="s">
        <v>20</v>
      </c>
      <c r="M24" s="29" t="s">
        <v>487</v>
      </c>
      <c r="N24" s="4" t="s">
        <v>20</v>
      </c>
      <c r="O24" s="29" t="s">
        <v>487</v>
      </c>
      <c r="P24" s="4" t="s">
        <v>20</v>
      </c>
      <c r="Q24" s="29" t="s">
        <v>487</v>
      </c>
      <c r="U24" t="s">
        <v>23</v>
      </c>
      <c r="V24" s="6" t="s">
        <v>75</v>
      </c>
      <c r="W24" t="s">
        <v>23</v>
      </c>
      <c r="X24" t="s">
        <v>86</v>
      </c>
      <c r="AA24" s="6" t="s">
        <v>121</v>
      </c>
      <c r="AB24" t="s">
        <v>109</v>
      </c>
      <c r="AC24" t="s">
        <v>160</v>
      </c>
      <c r="AD24" s="38" t="s">
        <v>167</v>
      </c>
      <c r="AH24" s="6" t="s">
        <v>121</v>
      </c>
      <c r="AI24" s="29" t="s">
        <v>487</v>
      </c>
    </row>
    <row r="25" spans="1:35" ht="72.75" customHeight="1" thickBot="1">
      <c r="A25" s="4" t="s">
        <v>22</v>
      </c>
      <c r="C25" s="4" t="s">
        <v>22</v>
      </c>
      <c r="H25" s="4" t="s">
        <v>22</v>
      </c>
      <c r="I25" s="38">
        <v>92</v>
      </c>
      <c r="J25" s="4" t="s">
        <v>22</v>
      </c>
      <c r="K25" t="s">
        <v>382</v>
      </c>
      <c r="L25" s="4" t="s">
        <v>22</v>
      </c>
      <c r="M25" t="s">
        <v>391</v>
      </c>
      <c r="N25" s="4" t="s">
        <v>22</v>
      </c>
      <c r="O25" s="29" t="s">
        <v>487</v>
      </c>
      <c r="P25" s="4" t="s">
        <v>22</v>
      </c>
      <c r="Q25" t="s">
        <v>392</v>
      </c>
      <c r="U25" t="s">
        <v>23</v>
      </c>
      <c r="V25" s="6" t="s">
        <v>76</v>
      </c>
      <c r="W25" t="s">
        <v>23</v>
      </c>
      <c r="X25" t="s">
        <v>87</v>
      </c>
      <c r="AA25" s="6" t="s">
        <v>123</v>
      </c>
      <c r="AB25" t="s">
        <v>110</v>
      </c>
      <c r="AC25" t="s">
        <v>161</v>
      </c>
      <c r="AD25" s="38" t="s">
        <v>168</v>
      </c>
      <c r="AH25" s="6" t="s">
        <v>123</v>
      </c>
      <c r="AI25" s="29" t="s">
        <v>487</v>
      </c>
    </row>
    <row r="26" spans="1:35" ht="14.25" customHeight="1" thickBot="1">
      <c r="A26" s="87" t="s">
        <v>430</v>
      </c>
      <c r="B26" s="82" t="s">
        <v>431</v>
      </c>
      <c r="C26" s="88" t="s">
        <v>448</v>
      </c>
      <c r="D26" s="84" t="s">
        <v>449</v>
      </c>
      <c r="H26" s="5" t="s">
        <v>432</v>
      </c>
      <c r="I26" s="5" t="s">
        <v>433</v>
      </c>
      <c r="J26" s="5" t="s">
        <v>434</v>
      </c>
      <c r="L26" s="5" t="s">
        <v>435</v>
      </c>
      <c r="N26" s="5" t="s">
        <v>436</v>
      </c>
      <c r="P26" s="5" t="s">
        <v>437</v>
      </c>
      <c r="U26" t="s">
        <v>23</v>
      </c>
      <c r="V26" s="6" t="s">
        <v>77</v>
      </c>
      <c r="W26" t="s">
        <v>23</v>
      </c>
      <c r="X26" t="s">
        <v>88</v>
      </c>
      <c r="AA26" t="s">
        <v>122</v>
      </c>
      <c r="AB26" t="s">
        <v>111</v>
      </c>
      <c r="AC26" t="s">
        <v>185</v>
      </c>
      <c r="AD26" s="38" t="s">
        <v>196</v>
      </c>
      <c r="AH26" t="s">
        <v>122</v>
      </c>
      <c r="AI26" s="29" t="s">
        <v>487</v>
      </c>
    </row>
    <row r="27" spans="1:35" ht="15" customHeight="1" thickBot="1">
      <c r="A27" s="83"/>
      <c r="B27" s="83"/>
      <c r="C27" s="89"/>
      <c r="D27" s="84"/>
      <c r="U27" t="s">
        <v>23</v>
      </c>
      <c r="V27" s="6" t="s">
        <v>78</v>
      </c>
      <c r="W27" t="s">
        <v>23</v>
      </c>
      <c r="X27" t="s">
        <v>89</v>
      </c>
      <c r="AA27" t="s">
        <v>124</v>
      </c>
      <c r="AB27" t="s">
        <v>112</v>
      </c>
      <c r="AC27" t="s">
        <v>186</v>
      </c>
      <c r="AD27" s="38" t="s">
        <v>197</v>
      </c>
      <c r="AH27" t="s">
        <v>124</v>
      </c>
      <c r="AI27" s="29" t="s">
        <v>487</v>
      </c>
    </row>
    <row r="28" spans="1:35" ht="15">
      <c r="U28" t="s">
        <v>23</v>
      </c>
      <c r="V28" s="6" t="s">
        <v>66</v>
      </c>
      <c r="W28" t="s">
        <v>23</v>
      </c>
      <c r="X28" t="s">
        <v>148</v>
      </c>
      <c r="AA28" t="s">
        <v>125</v>
      </c>
      <c r="AB28" t="s">
        <v>113</v>
      </c>
      <c r="AC28" t="s">
        <v>187</v>
      </c>
      <c r="AD28" s="38" t="s">
        <v>198</v>
      </c>
      <c r="AH28" t="s">
        <v>125</v>
      </c>
      <c r="AI28" s="29" t="s">
        <v>487</v>
      </c>
    </row>
    <row r="29" spans="1:35" ht="15">
      <c r="U29" t="s">
        <v>23</v>
      </c>
      <c r="V29" s="6" t="s">
        <v>60</v>
      </c>
      <c r="W29" t="s">
        <v>23</v>
      </c>
      <c r="X29" t="s">
        <v>149</v>
      </c>
      <c r="AA29" s="6" t="s">
        <v>126</v>
      </c>
      <c r="AB29" t="s">
        <v>114</v>
      </c>
      <c r="AC29" t="s">
        <v>188</v>
      </c>
      <c r="AD29" s="38" t="s">
        <v>199</v>
      </c>
      <c r="AH29" s="6" t="s">
        <v>126</v>
      </c>
      <c r="AI29" s="29" t="s">
        <v>487</v>
      </c>
    </row>
    <row r="30" spans="1:35" ht="15">
      <c r="U30" t="s">
        <v>23</v>
      </c>
      <c r="V30" s="6" t="s">
        <v>61</v>
      </c>
      <c r="W30" t="s">
        <v>23</v>
      </c>
      <c r="X30" t="s">
        <v>147</v>
      </c>
      <c r="AA30" s="6" t="s">
        <v>127</v>
      </c>
      <c r="AB30" t="s">
        <v>115</v>
      </c>
      <c r="AC30" t="s">
        <v>189</v>
      </c>
      <c r="AD30" s="38" t="s">
        <v>200</v>
      </c>
      <c r="AH30" s="6" t="s">
        <v>127</v>
      </c>
      <c r="AI30" s="29" t="s">
        <v>487</v>
      </c>
    </row>
    <row r="31" spans="1:35" ht="15">
      <c r="U31" t="s">
        <v>23</v>
      </c>
      <c r="V31" s="6" t="s">
        <v>65</v>
      </c>
      <c r="W31" t="s">
        <v>23</v>
      </c>
      <c r="X31" t="s">
        <v>150</v>
      </c>
      <c r="AA31" s="11" t="s">
        <v>128</v>
      </c>
      <c r="AB31" t="s">
        <v>116</v>
      </c>
      <c r="AC31" s="27" t="s">
        <v>458</v>
      </c>
      <c r="AD31" s="38" t="s">
        <v>206</v>
      </c>
      <c r="AH31" s="11" t="s">
        <v>128</v>
      </c>
      <c r="AI31" s="29" t="s">
        <v>487</v>
      </c>
    </row>
    <row r="32" spans="1:35" ht="15">
      <c r="U32" t="s">
        <v>23</v>
      </c>
      <c r="V32" s="6" t="s">
        <v>68</v>
      </c>
      <c r="W32" t="s">
        <v>23</v>
      </c>
      <c r="X32" t="s">
        <v>151</v>
      </c>
      <c r="AA32" s="6" t="s">
        <v>130</v>
      </c>
      <c r="AB32" t="s">
        <v>117</v>
      </c>
      <c r="AC32" s="27" t="s">
        <v>459</v>
      </c>
      <c r="AD32" s="38" t="s">
        <v>207</v>
      </c>
      <c r="AH32" s="6" t="s">
        <v>130</v>
      </c>
      <c r="AI32" s="29" t="s">
        <v>487</v>
      </c>
    </row>
    <row r="33" spans="21:35" ht="15">
      <c r="U33" t="s">
        <v>23</v>
      </c>
      <c r="V33" s="6" t="s">
        <v>67</v>
      </c>
      <c r="W33" t="s">
        <v>23</v>
      </c>
      <c r="X33" t="s">
        <v>152</v>
      </c>
      <c r="AA33" s="6" t="s">
        <v>129</v>
      </c>
      <c r="AB33" t="s">
        <v>118</v>
      </c>
      <c r="AC33" s="27" t="s">
        <v>460</v>
      </c>
      <c r="AD33" s="38" t="s">
        <v>208</v>
      </c>
      <c r="AH33" s="6" t="s">
        <v>129</v>
      </c>
      <c r="AI33" s="29" t="s">
        <v>487</v>
      </c>
    </row>
    <row r="34" spans="21:35">
      <c r="U34" t="s">
        <v>23</v>
      </c>
      <c r="V34" s="6" t="s">
        <v>62</v>
      </c>
      <c r="W34" t="s">
        <v>23</v>
      </c>
      <c r="X34" t="s">
        <v>153</v>
      </c>
      <c r="AA34" t="s">
        <v>137</v>
      </c>
      <c r="AB34" t="s">
        <v>169</v>
      </c>
      <c r="AC34" s="27" t="s">
        <v>461</v>
      </c>
      <c r="AD34" s="38" t="s">
        <v>209</v>
      </c>
      <c r="AH34" t="s">
        <v>137</v>
      </c>
      <c r="AI34" s="30" t="str">
        <f>IF(Лист30!$C$4=1,"NBR (бутадиеннитрильный каучук)","Силикон")</f>
        <v>Силикон</v>
      </c>
    </row>
    <row r="35" spans="21:35">
      <c r="U35" t="s">
        <v>23</v>
      </c>
      <c r="V35" s="6" t="s">
        <v>69</v>
      </c>
      <c r="W35" t="s">
        <v>23</v>
      </c>
      <c r="X35" t="s">
        <v>154</v>
      </c>
      <c r="AA35" s="6" t="s">
        <v>138</v>
      </c>
      <c r="AB35" t="s">
        <v>170</v>
      </c>
      <c r="AC35" s="27" t="s">
        <v>462</v>
      </c>
      <c r="AD35" s="38" t="s">
        <v>210</v>
      </c>
      <c r="AH35" s="6" t="s">
        <v>138</v>
      </c>
      <c r="AI35" s="30" t="str">
        <f>IF(Лист30!$C$4=1,"NBR (бутадиеннитрильный каучук)","Силикон")</f>
        <v>Силикон</v>
      </c>
    </row>
    <row r="36" spans="21:35">
      <c r="U36" t="s">
        <v>23</v>
      </c>
      <c r="V36" s="6" t="s">
        <v>63</v>
      </c>
      <c r="W36" t="s">
        <v>24</v>
      </c>
      <c r="X36" t="s">
        <v>81</v>
      </c>
      <c r="AA36" s="6" t="s">
        <v>139</v>
      </c>
      <c r="AB36" t="s">
        <v>171</v>
      </c>
      <c r="AC36" s="27" t="s">
        <v>463</v>
      </c>
      <c r="AD36" s="38" t="s">
        <v>211</v>
      </c>
      <c r="AH36" s="6" t="s">
        <v>139</v>
      </c>
      <c r="AI36" s="30" t="str">
        <f>IF(Лист30!$C$4=1,"NBR (бутадиеннитрильный каучук)","Силикон")</f>
        <v>Силикон</v>
      </c>
    </row>
    <row r="37" spans="21:35">
      <c r="U37" t="s">
        <v>23</v>
      </c>
      <c r="V37" s="6" t="s">
        <v>70</v>
      </c>
      <c r="W37" t="s">
        <v>24</v>
      </c>
      <c r="X37" t="s">
        <v>82</v>
      </c>
      <c r="AA37" s="6" t="s">
        <v>140</v>
      </c>
      <c r="AB37" t="s">
        <v>172</v>
      </c>
      <c r="AC37" s="27" t="s">
        <v>464</v>
      </c>
      <c r="AD37" s="38" t="s">
        <v>212</v>
      </c>
      <c r="AH37" s="6" t="s">
        <v>140</v>
      </c>
      <c r="AI37" s="30" t="str">
        <f>IF(Лист30!$C$4=1,"NBR (бутадиеннитрильный каучук)","Силикон")</f>
        <v>Силикон</v>
      </c>
    </row>
    <row r="38" spans="21:35">
      <c r="U38" t="s">
        <v>23</v>
      </c>
      <c r="V38" s="6" t="s">
        <v>71</v>
      </c>
      <c r="W38" t="s">
        <v>24</v>
      </c>
      <c r="X38" t="s">
        <v>83</v>
      </c>
      <c r="AA38" t="s">
        <v>141</v>
      </c>
      <c r="AB38" t="s">
        <v>173</v>
      </c>
      <c r="AC38" s="27" t="s">
        <v>465</v>
      </c>
      <c r="AD38" s="38" t="s">
        <v>213</v>
      </c>
      <c r="AH38" t="s">
        <v>141</v>
      </c>
      <c r="AI38" s="30" t="str">
        <f>IF(Лист30!$C$4=1,"NBR (бутадиеннитрильный каучук)","Силикон")</f>
        <v>Силикон</v>
      </c>
    </row>
    <row r="39" spans="21:35">
      <c r="U39" t="s">
        <v>23</v>
      </c>
      <c r="V39" s="6" t="s">
        <v>64</v>
      </c>
      <c r="W39" t="s">
        <v>24</v>
      </c>
      <c r="X39" t="s">
        <v>84</v>
      </c>
      <c r="AA39" t="s">
        <v>142</v>
      </c>
      <c r="AB39" t="s">
        <v>174</v>
      </c>
      <c r="AC39" s="27" t="s">
        <v>466</v>
      </c>
      <c r="AD39" s="38" t="s">
        <v>214</v>
      </c>
      <c r="AH39" t="s">
        <v>142</v>
      </c>
      <c r="AI39" s="30" t="str">
        <f>IF(Лист30!$C$4=1,"NBR (бутадиеннитрильный каучук)","Силикон")</f>
        <v>Силикон</v>
      </c>
    </row>
    <row r="40" spans="21:35">
      <c r="U40" t="s">
        <v>24</v>
      </c>
      <c r="V40" s="6" t="s">
        <v>72</v>
      </c>
      <c r="W40" t="s">
        <v>24</v>
      </c>
      <c r="X40" t="s">
        <v>85</v>
      </c>
      <c r="AA40" t="s">
        <v>143</v>
      </c>
      <c r="AB40" t="s">
        <v>175</v>
      </c>
      <c r="AC40" s="27" t="s">
        <v>467</v>
      </c>
      <c r="AD40" s="38" t="s">
        <v>215</v>
      </c>
      <c r="AH40" t="s">
        <v>143</v>
      </c>
      <c r="AI40" s="30" t="str">
        <f>IF(Лист30!$C$4=1,"NBR (бутадиеннитрильный каучук)","Силикон")</f>
        <v>Силикон</v>
      </c>
    </row>
    <row r="41" spans="21:35">
      <c r="U41" t="s">
        <v>24</v>
      </c>
      <c r="V41" s="6" t="s">
        <v>73</v>
      </c>
      <c r="W41" t="s">
        <v>24</v>
      </c>
      <c r="X41" t="s">
        <v>86</v>
      </c>
      <c r="AA41" t="s">
        <v>144</v>
      </c>
      <c r="AB41" t="s">
        <v>176</v>
      </c>
      <c r="AC41" s="27" t="s">
        <v>468</v>
      </c>
      <c r="AD41" s="38" t="s">
        <v>216</v>
      </c>
      <c r="AH41" t="s">
        <v>144</v>
      </c>
      <c r="AI41" s="30" t="str">
        <f>IF(Лист30!$C$4=1,"NBR (бутадиеннитрильный каучук)","Силикон")</f>
        <v>Силикон</v>
      </c>
    </row>
    <row r="42" spans="21:35">
      <c r="U42" t="s">
        <v>24</v>
      </c>
      <c r="V42" s="6" t="s">
        <v>74</v>
      </c>
      <c r="W42" t="s">
        <v>24</v>
      </c>
      <c r="X42" t="s">
        <v>87</v>
      </c>
      <c r="AA42" t="s">
        <v>145</v>
      </c>
      <c r="AB42" t="s">
        <v>177</v>
      </c>
      <c r="AC42" s="27" t="s">
        <v>469</v>
      </c>
      <c r="AD42" s="38" t="s">
        <v>217</v>
      </c>
      <c r="AH42" t="s">
        <v>145</v>
      </c>
      <c r="AI42" s="30" t="str">
        <f>IF(Лист30!$C$4=1,"NBR (бутадиеннитрильный каучук)","Силикон")</f>
        <v>Силикон</v>
      </c>
    </row>
    <row r="43" spans="21:35">
      <c r="U43" t="s">
        <v>24</v>
      </c>
      <c r="V43" s="6" t="s">
        <v>75</v>
      </c>
      <c r="W43" t="s">
        <v>24</v>
      </c>
      <c r="X43" t="s">
        <v>88</v>
      </c>
      <c r="AA43" t="s">
        <v>146</v>
      </c>
      <c r="AB43" t="s">
        <v>178</v>
      </c>
      <c r="AC43" s="27" t="s">
        <v>470</v>
      </c>
      <c r="AD43" s="38" t="s">
        <v>218</v>
      </c>
      <c r="AH43" t="s">
        <v>146</v>
      </c>
      <c r="AI43" s="30" t="str">
        <f>IF(Лист30!$C$4=1,"NBR (бутадиеннитрильный каучук)","Силикон")</f>
        <v>Силикон</v>
      </c>
    </row>
    <row r="44" spans="21:35">
      <c r="U44" t="s">
        <v>24</v>
      </c>
      <c r="V44" s="6" t="s">
        <v>76</v>
      </c>
      <c r="W44" t="s">
        <v>24</v>
      </c>
      <c r="X44" t="s">
        <v>89</v>
      </c>
      <c r="AA44" t="s">
        <v>491</v>
      </c>
      <c r="AB44" t="s">
        <v>190</v>
      </c>
      <c r="AC44" s="27" t="s">
        <v>471</v>
      </c>
      <c r="AD44" s="38" t="s">
        <v>219</v>
      </c>
      <c r="AH44" t="s">
        <v>491</v>
      </c>
      <c r="AI44" s="30" t="s">
        <v>487</v>
      </c>
    </row>
    <row r="45" spans="21:35">
      <c r="U45" t="s">
        <v>24</v>
      </c>
      <c r="V45" s="6" t="s">
        <v>77</v>
      </c>
      <c r="W45" t="s">
        <v>24</v>
      </c>
      <c r="X45" t="s">
        <v>148</v>
      </c>
      <c r="AA45" t="s">
        <v>492</v>
      </c>
      <c r="AB45" t="s">
        <v>191</v>
      </c>
      <c r="AC45" s="27" t="s">
        <v>472</v>
      </c>
      <c r="AD45" s="38" t="s">
        <v>220</v>
      </c>
      <c r="AH45" t="s">
        <v>492</v>
      </c>
      <c r="AI45" s="30" t="s">
        <v>487</v>
      </c>
    </row>
    <row r="46" spans="21:35">
      <c r="U46" t="s">
        <v>24</v>
      </c>
      <c r="V46" s="6" t="s">
        <v>78</v>
      </c>
      <c r="W46" t="s">
        <v>24</v>
      </c>
      <c r="X46" t="s">
        <v>149</v>
      </c>
      <c r="AA46" t="s">
        <v>493</v>
      </c>
      <c r="AB46" t="s">
        <v>192</v>
      </c>
      <c r="AC46" s="27" t="s">
        <v>473</v>
      </c>
      <c r="AD46" s="38" t="s">
        <v>221</v>
      </c>
      <c r="AH46" t="s">
        <v>493</v>
      </c>
      <c r="AI46" s="30" t="s">
        <v>487</v>
      </c>
    </row>
    <row r="47" spans="21:35">
      <c r="U47" t="s">
        <v>24</v>
      </c>
      <c r="V47" s="6" t="s">
        <v>66</v>
      </c>
      <c r="W47" t="s">
        <v>24</v>
      </c>
      <c r="X47" t="s">
        <v>147</v>
      </c>
      <c r="AA47" t="s">
        <v>494</v>
      </c>
      <c r="AB47" t="s">
        <v>193</v>
      </c>
      <c r="AC47" s="27" t="s">
        <v>474</v>
      </c>
      <c r="AD47" s="38" t="s">
        <v>222</v>
      </c>
      <c r="AH47" t="s">
        <v>494</v>
      </c>
      <c r="AI47" s="30" t="s">
        <v>487</v>
      </c>
    </row>
    <row r="48" spans="21:35">
      <c r="U48" t="s">
        <v>24</v>
      </c>
      <c r="V48" s="6" t="s">
        <v>60</v>
      </c>
      <c r="W48" t="s">
        <v>24</v>
      </c>
      <c r="X48" t="s">
        <v>150</v>
      </c>
      <c r="AA48" t="s">
        <v>495</v>
      </c>
      <c r="AB48" t="s">
        <v>194</v>
      </c>
      <c r="AC48" s="27" t="s">
        <v>475</v>
      </c>
      <c r="AD48" s="38" t="s">
        <v>223</v>
      </c>
      <c r="AH48" t="s">
        <v>495</v>
      </c>
      <c r="AI48" s="30" t="s">
        <v>487</v>
      </c>
    </row>
    <row r="49" spans="21:35">
      <c r="U49" t="s">
        <v>24</v>
      </c>
      <c r="V49" s="6" t="s">
        <v>61</v>
      </c>
      <c r="W49" t="s">
        <v>24</v>
      </c>
      <c r="X49" t="s">
        <v>151</v>
      </c>
      <c r="AA49" t="s">
        <v>179</v>
      </c>
      <c r="AB49" t="s">
        <v>190</v>
      </c>
      <c r="AC49" s="27" t="s">
        <v>476</v>
      </c>
      <c r="AD49" s="38" t="s">
        <v>224</v>
      </c>
      <c r="AH49" t="s">
        <v>179</v>
      </c>
      <c r="AI49" s="30" t="str">
        <f>IF(Лист30!$C$4=1,"NBR (бутадиеннитрильный каучук)","Силикон")</f>
        <v>Силикон</v>
      </c>
    </row>
    <row r="50" spans="21:35">
      <c r="U50" t="s">
        <v>24</v>
      </c>
      <c r="V50" s="6" t="s">
        <v>65</v>
      </c>
      <c r="W50" t="s">
        <v>24</v>
      </c>
      <c r="X50" t="s">
        <v>152</v>
      </c>
      <c r="AA50" t="s">
        <v>180</v>
      </c>
      <c r="AB50" t="s">
        <v>191</v>
      </c>
      <c r="AC50" s="27" t="s">
        <v>477</v>
      </c>
      <c r="AD50" s="38" t="s">
        <v>225</v>
      </c>
      <c r="AH50" t="s">
        <v>180</v>
      </c>
      <c r="AI50" s="30" t="str">
        <f>IF(Лист30!$C$4=1,"NBR (бутадиеннитрильный каучук)","Силикон")</f>
        <v>Силикон</v>
      </c>
    </row>
    <row r="51" spans="21:35">
      <c r="U51" t="s">
        <v>24</v>
      </c>
      <c r="V51" s="6" t="s">
        <v>68</v>
      </c>
      <c r="W51" t="s">
        <v>24</v>
      </c>
      <c r="X51" t="s">
        <v>153</v>
      </c>
      <c r="AA51" t="s">
        <v>181</v>
      </c>
      <c r="AB51" t="s">
        <v>192</v>
      </c>
      <c r="AC51" s="27" t="s">
        <v>478</v>
      </c>
      <c r="AD51" s="38" t="s">
        <v>226</v>
      </c>
      <c r="AH51" t="s">
        <v>181</v>
      </c>
      <c r="AI51" s="30" t="str">
        <f>IF(Лист30!$C$4=1,"NBR (бутадиеннитрильный каучук)","Силикон")</f>
        <v>Силикон</v>
      </c>
    </row>
    <row r="52" spans="21:35">
      <c r="U52" t="s">
        <v>24</v>
      </c>
      <c r="V52" s="6" t="s">
        <v>67</v>
      </c>
      <c r="W52" t="s">
        <v>24</v>
      </c>
      <c r="X52" t="s">
        <v>154</v>
      </c>
      <c r="AA52" t="s">
        <v>182</v>
      </c>
      <c r="AB52" t="s">
        <v>193</v>
      </c>
      <c r="AC52" s="27" t="s">
        <v>479</v>
      </c>
      <c r="AD52" s="38" t="s">
        <v>227</v>
      </c>
      <c r="AH52" t="s">
        <v>182</v>
      </c>
      <c r="AI52" s="30" t="str">
        <f>IF(Лист30!$C$4=1,"NBR (бутадиеннитрильный каучук)","Силикон")</f>
        <v>Силикон</v>
      </c>
    </row>
    <row r="53" spans="21:35">
      <c r="U53" t="s">
        <v>24</v>
      </c>
      <c r="V53" s="6" t="s">
        <v>62</v>
      </c>
      <c r="W53" t="s">
        <v>25</v>
      </c>
      <c r="X53" t="s">
        <v>81</v>
      </c>
      <c r="AA53" t="s">
        <v>183</v>
      </c>
      <c r="AB53" t="s">
        <v>194</v>
      </c>
      <c r="AC53" s="6">
        <v>102</v>
      </c>
      <c r="AD53" s="38" t="s">
        <v>228</v>
      </c>
      <c r="AH53" t="s">
        <v>183</v>
      </c>
      <c r="AI53" s="30" t="str">
        <f>IF(Лист30!$C$4=1,"NBR (бутадиеннитрильный каучук)","Силикон")</f>
        <v>Силикон</v>
      </c>
    </row>
    <row r="54" spans="21:35">
      <c r="U54" t="s">
        <v>24</v>
      </c>
      <c r="V54" s="6" t="s">
        <v>69</v>
      </c>
      <c r="W54" t="s">
        <v>25</v>
      </c>
      <c r="X54" t="s">
        <v>82</v>
      </c>
      <c r="AA54" t="s">
        <v>184</v>
      </c>
      <c r="AB54" t="s">
        <v>195</v>
      </c>
      <c r="AC54" s="6">
        <v>105</v>
      </c>
      <c r="AD54" s="38" t="s">
        <v>229</v>
      </c>
      <c r="AH54" t="s">
        <v>184</v>
      </c>
      <c r="AI54" s="30" t="str">
        <f>IF(Лист30!$C$4=1,"NBR (бутадиеннитрильный каучук)","Силикон")</f>
        <v>Силикон</v>
      </c>
    </row>
    <row r="55" spans="21:35">
      <c r="U55" t="s">
        <v>24</v>
      </c>
      <c r="V55" s="6" t="s">
        <v>63</v>
      </c>
      <c r="W55" t="s">
        <v>25</v>
      </c>
      <c r="X55" t="s">
        <v>83</v>
      </c>
      <c r="AA55" t="s">
        <v>395</v>
      </c>
      <c r="AB55" t="s">
        <v>250</v>
      </c>
      <c r="AC55" s="6">
        <v>106</v>
      </c>
      <c r="AD55" s="38" t="s">
        <v>230</v>
      </c>
      <c r="AH55" t="s">
        <v>395</v>
      </c>
      <c r="AI55" t="s">
        <v>403</v>
      </c>
    </row>
    <row r="56" spans="21:35">
      <c r="U56" t="s">
        <v>24</v>
      </c>
      <c r="V56" s="6" t="s">
        <v>70</v>
      </c>
      <c r="W56" t="s">
        <v>25</v>
      </c>
      <c r="X56" t="s">
        <v>84</v>
      </c>
      <c r="AA56" t="s">
        <v>396</v>
      </c>
      <c r="AB56" t="s">
        <v>251</v>
      </c>
      <c r="AC56" s="6">
        <v>107</v>
      </c>
      <c r="AD56" s="38" t="s">
        <v>231</v>
      </c>
      <c r="AH56" t="s">
        <v>395</v>
      </c>
      <c r="AI56" t="s">
        <v>404</v>
      </c>
    </row>
    <row r="57" spans="21:35">
      <c r="U57" t="s">
        <v>24</v>
      </c>
      <c r="V57" s="6" t="s">
        <v>71</v>
      </c>
      <c r="W57" t="s">
        <v>25</v>
      </c>
      <c r="X57" t="s">
        <v>85</v>
      </c>
      <c r="AA57" t="s">
        <v>397</v>
      </c>
      <c r="AB57" t="s">
        <v>252</v>
      </c>
      <c r="AC57" s="6">
        <v>108</v>
      </c>
      <c r="AD57" s="38" t="s">
        <v>232</v>
      </c>
      <c r="AH57" t="s">
        <v>395</v>
      </c>
      <c r="AI57" t="s">
        <v>405</v>
      </c>
    </row>
    <row r="58" spans="21:35">
      <c r="U58" t="s">
        <v>24</v>
      </c>
      <c r="V58" s="6" t="s">
        <v>64</v>
      </c>
      <c r="W58" t="s">
        <v>25</v>
      </c>
      <c r="X58" t="s">
        <v>86</v>
      </c>
      <c r="AA58" t="s">
        <v>398</v>
      </c>
      <c r="AB58" t="s">
        <v>253</v>
      </c>
      <c r="AC58" s="6">
        <v>109</v>
      </c>
      <c r="AD58" s="38" t="s">
        <v>233</v>
      </c>
      <c r="AH58" t="s">
        <v>396</v>
      </c>
      <c r="AI58" t="s">
        <v>403</v>
      </c>
    </row>
    <row r="59" spans="21:35">
      <c r="U59" t="s">
        <v>25</v>
      </c>
      <c r="V59" s="6" t="s">
        <v>72</v>
      </c>
      <c r="W59" t="s">
        <v>25</v>
      </c>
      <c r="X59" t="s">
        <v>87</v>
      </c>
      <c r="AA59" t="s">
        <v>399</v>
      </c>
      <c r="AB59" t="s">
        <v>254</v>
      </c>
      <c r="AC59" s="6">
        <v>110</v>
      </c>
      <c r="AD59" s="38" t="s">
        <v>234</v>
      </c>
      <c r="AH59" t="s">
        <v>396</v>
      </c>
      <c r="AI59" t="s">
        <v>404</v>
      </c>
    </row>
    <row r="60" spans="21:35">
      <c r="U60" t="s">
        <v>25</v>
      </c>
      <c r="V60" s="6" t="s">
        <v>73</v>
      </c>
      <c r="W60" t="s">
        <v>25</v>
      </c>
      <c r="X60" t="s">
        <v>88</v>
      </c>
      <c r="AA60" t="s">
        <v>400</v>
      </c>
      <c r="AB60" t="s">
        <v>255</v>
      </c>
      <c r="AC60" s="6">
        <v>111</v>
      </c>
      <c r="AD60" s="38" t="s">
        <v>235</v>
      </c>
      <c r="AH60" t="s">
        <v>396</v>
      </c>
      <c r="AI60" t="s">
        <v>405</v>
      </c>
    </row>
    <row r="61" spans="21:35">
      <c r="U61" t="s">
        <v>25</v>
      </c>
      <c r="V61" s="6" t="s">
        <v>74</v>
      </c>
      <c r="W61" t="s">
        <v>25</v>
      </c>
      <c r="X61" t="s">
        <v>89</v>
      </c>
      <c r="AA61" t="s">
        <v>401</v>
      </c>
      <c r="AB61" t="s">
        <v>256</v>
      </c>
      <c r="AC61" s="6">
        <v>112</v>
      </c>
      <c r="AD61" s="38" t="s">
        <v>236</v>
      </c>
      <c r="AH61" t="s">
        <v>397</v>
      </c>
      <c r="AI61" t="s">
        <v>403</v>
      </c>
    </row>
    <row r="62" spans="21:35">
      <c r="U62" t="s">
        <v>25</v>
      </c>
      <c r="V62" s="6" t="s">
        <v>75</v>
      </c>
      <c r="W62" t="s">
        <v>25</v>
      </c>
      <c r="X62" t="s">
        <v>148</v>
      </c>
      <c r="AA62" t="s">
        <v>402</v>
      </c>
      <c r="AB62" t="s">
        <v>257</v>
      </c>
      <c r="AC62" s="6">
        <v>113</v>
      </c>
      <c r="AD62" s="38" t="s">
        <v>237</v>
      </c>
      <c r="AH62" t="s">
        <v>397</v>
      </c>
      <c r="AI62" t="s">
        <v>404</v>
      </c>
    </row>
    <row r="63" spans="21:35">
      <c r="U63" t="s">
        <v>25</v>
      </c>
      <c r="V63" s="6" t="s">
        <v>76</v>
      </c>
      <c r="W63" t="s">
        <v>25</v>
      </c>
      <c r="X63" t="s">
        <v>149</v>
      </c>
      <c r="AA63" t="s">
        <v>201</v>
      </c>
      <c r="AB63" t="s">
        <v>250</v>
      </c>
      <c r="AC63" s="6">
        <v>114</v>
      </c>
      <c r="AD63" s="38" t="s">
        <v>238</v>
      </c>
      <c r="AH63" t="s">
        <v>397</v>
      </c>
      <c r="AI63" t="s">
        <v>405</v>
      </c>
    </row>
    <row r="64" spans="21:35">
      <c r="U64" t="s">
        <v>25</v>
      </c>
      <c r="V64" s="6" t="s">
        <v>77</v>
      </c>
      <c r="W64" t="s">
        <v>25</v>
      </c>
      <c r="X64" t="s">
        <v>147</v>
      </c>
      <c r="AA64" t="s">
        <v>202</v>
      </c>
      <c r="AB64" t="s">
        <v>251</v>
      </c>
      <c r="AC64" s="6">
        <v>115</v>
      </c>
      <c r="AD64" s="38" t="s">
        <v>239</v>
      </c>
      <c r="AH64" t="s">
        <v>398</v>
      </c>
      <c r="AI64" t="s">
        <v>403</v>
      </c>
    </row>
    <row r="65" spans="21:35">
      <c r="U65" t="s">
        <v>25</v>
      </c>
      <c r="V65" s="6" t="s">
        <v>78</v>
      </c>
      <c r="W65" t="s">
        <v>25</v>
      </c>
      <c r="X65" t="s">
        <v>150</v>
      </c>
      <c r="AA65" t="s">
        <v>203</v>
      </c>
      <c r="AB65" t="s">
        <v>252</v>
      </c>
      <c r="AC65" s="6">
        <v>116</v>
      </c>
      <c r="AD65" s="38" t="s">
        <v>240</v>
      </c>
      <c r="AH65" t="s">
        <v>398</v>
      </c>
      <c r="AI65" t="s">
        <v>404</v>
      </c>
    </row>
    <row r="66" spans="21:35">
      <c r="U66" t="s">
        <v>25</v>
      </c>
      <c r="V66" s="6" t="s">
        <v>66</v>
      </c>
      <c r="W66" t="s">
        <v>25</v>
      </c>
      <c r="X66" t="s">
        <v>151</v>
      </c>
      <c r="AA66" t="s">
        <v>204</v>
      </c>
      <c r="AB66" t="s">
        <v>253</v>
      </c>
      <c r="AC66" s="6">
        <v>117</v>
      </c>
      <c r="AD66" s="38" t="s">
        <v>241</v>
      </c>
      <c r="AH66" t="s">
        <v>398</v>
      </c>
      <c r="AI66" t="s">
        <v>405</v>
      </c>
    </row>
    <row r="67" spans="21:35">
      <c r="U67" t="s">
        <v>25</v>
      </c>
      <c r="V67" s="6" t="s">
        <v>60</v>
      </c>
      <c r="W67" t="s">
        <v>25</v>
      </c>
      <c r="X67" t="s">
        <v>152</v>
      </c>
      <c r="AA67" t="s">
        <v>205</v>
      </c>
      <c r="AB67" t="s">
        <v>254</v>
      </c>
      <c r="AC67" s="6">
        <v>119</v>
      </c>
      <c r="AD67" s="38" t="s">
        <v>242</v>
      </c>
      <c r="AH67" t="s">
        <v>399</v>
      </c>
      <c r="AI67" t="s">
        <v>403</v>
      </c>
    </row>
    <row r="68" spans="21:35">
      <c r="U68" t="s">
        <v>25</v>
      </c>
      <c r="V68" s="6" t="s">
        <v>61</v>
      </c>
      <c r="W68" t="s">
        <v>25</v>
      </c>
      <c r="X68" t="s">
        <v>153</v>
      </c>
      <c r="AA68" t="s">
        <v>258</v>
      </c>
      <c r="AB68" t="s">
        <v>255</v>
      </c>
      <c r="AC68" s="6">
        <v>120</v>
      </c>
      <c r="AD68" s="38" t="s">
        <v>243</v>
      </c>
      <c r="AH68" t="s">
        <v>399</v>
      </c>
      <c r="AI68" t="s">
        <v>404</v>
      </c>
    </row>
    <row r="69" spans="21:35">
      <c r="U69" t="s">
        <v>25</v>
      </c>
      <c r="V69" s="6" t="s">
        <v>65</v>
      </c>
      <c r="W69" t="s">
        <v>25</v>
      </c>
      <c r="X69" t="s">
        <v>154</v>
      </c>
      <c r="AA69" t="s">
        <v>260</v>
      </c>
      <c r="AB69" t="s">
        <v>256</v>
      </c>
      <c r="AC69" s="6">
        <v>121</v>
      </c>
      <c r="AD69" s="38" t="s">
        <v>244</v>
      </c>
      <c r="AH69" t="s">
        <v>399</v>
      </c>
      <c r="AI69" t="s">
        <v>405</v>
      </c>
    </row>
    <row r="70" spans="21:35">
      <c r="U70" t="s">
        <v>25</v>
      </c>
      <c r="V70" s="6" t="s">
        <v>68</v>
      </c>
      <c r="W70" t="s">
        <v>26</v>
      </c>
      <c r="X70" t="s">
        <v>81</v>
      </c>
      <c r="AA70" t="s">
        <v>259</v>
      </c>
      <c r="AB70" t="s">
        <v>257</v>
      </c>
      <c r="AC70" s="6">
        <v>122</v>
      </c>
      <c r="AD70" s="38" t="s">
        <v>245</v>
      </c>
      <c r="AH70" t="s">
        <v>400</v>
      </c>
      <c r="AI70" t="s">
        <v>403</v>
      </c>
    </row>
    <row r="71" spans="21:35">
      <c r="U71" t="s">
        <v>25</v>
      </c>
      <c r="V71" s="6" t="s">
        <v>67</v>
      </c>
      <c r="W71" t="s">
        <v>26</v>
      </c>
      <c r="X71" t="s">
        <v>82</v>
      </c>
      <c r="AA71" t="s">
        <v>346</v>
      </c>
      <c r="AB71" t="s">
        <v>379</v>
      </c>
      <c r="AC71" s="6">
        <v>124</v>
      </c>
      <c r="AD71" s="38" t="s">
        <v>246</v>
      </c>
      <c r="AH71" t="s">
        <v>400</v>
      </c>
      <c r="AI71" t="s">
        <v>404</v>
      </c>
    </row>
    <row r="72" spans="21:35">
      <c r="U72" t="s">
        <v>25</v>
      </c>
      <c r="V72" s="6" t="s">
        <v>62</v>
      </c>
      <c r="W72" t="s">
        <v>26</v>
      </c>
      <c r="X72" t="s">
        <v>83</v>
      </c>
      <c r="AA72" t="s">
        <v>347</v>
      </c>
      <c r="AB72" t="s">
        <v>380</v>
      </c>
      <c r="AC72" s="6">
        <v>125</v>
      </c>
      <c r="AD72" s="38" t="s">
        <v>247</v>
      </c>
      <c r="AH72" t="s">
        <v>400</v>
      </c>
      <c r="AI72" t="s">
        <v>405</v>
      </c>
    </row>
    <row r="73" spans="21:35">
      <c r="U73" t="s">
        <v>25</v>
      </c>
      <c r="V73" s="6" t="s">
        <v>69</v>
      </c>
      <c r="W73" t="s">
        <v>26</v>
      </c>
      <c r="X73" t="s">
        <v>84</v>
      </c>
      <c r="AA73" t="s">
        <v>348</v>
      </c>
      <c r="AB73" t="s">
        <v>381</v>
      </c>
      <c r="AC73" s="6">
        <v>127</v>
      </c>
      <c r="AD73" s="38" t="s">
        <v>248</v>
      </c>
      <c r="AH73" t="s">
        <v>401</v>
      </c>
      <c r="AI73" t="s">
        <v>403</v>
      </c>
    </row>
    <row r="74" spans="21:35">
      <c r="U74" t="s">
        <v>25</v>
      </c>
      <c r="V74" s="6" t="s">
        <v>63</v>
      </c>
      <c r="W74" t="s">
        <v>26</v>
      </c>
      <c r="X74" t="s">
        <v>85</v>
      </c>
      <c r="AB74" s="16" t="s">
        <v>441</v>
      </c>
      <c r="AC74" s="6">
        <v>129</v>
      </c>
      <c r="AD74" s="38" t="s">
        <v>249</v>
      </c>
      <c r="AH74" t="s">
        <v>401</v>
      </c>
      <c r="AI74" t="s">
        <v>404</v>
      </c>
    </row>
    <row r="75" spans="21:35">
      <c r="U75" t="s">
        <v>25</v>
      </c>
      <c r="V75" s="6" t="s">
        <v>70</v>
      </c>
      <c r="W75" t="s">
        <v>26</v>
      </c>
      <c r="X75" t="s">
        <v>86</v>
      </c>
      <c r="AC75" t="s">
        <v>304</v>
      </c>
      <c r="AD75" s="38" t="s">
        <v>325</v>
      </c>
      <c r="AH75" t="s">
        <v>401</v>
      </c>
      <c r="AI75" t="s">
        <v>405</v>
      </c>
    </row>
    <row r="76" spans="21:35">
      <c r="U76" t="s">
        <v>25</v>
      </c>
      <c r="V76" s="6" t="s">
        <v>71</v>
      </c>
      <c r="W76" t="s">
        <v>26</v>
      </c>
      <c r="X76" t="s">
        <v>87</v>
      </c>
      <c r="AC76" t="s">
        <v>305</v>
      </c>
      <c r="AD76" s="38" t="s">
        <v>326</v>
      </c>
      <c r="AH76" t="s">
        <v>402</v>
      </c>
      <c r="AI76" t="s">
        <v>403</v>
      </c>
    </row>
    <row r="77" spans="21:35">
      <c r="U77" t="s">
        <v>25</v>
      </c>
      <c r="V77" s="6" t="s">
        <v>64</v>
      </c>
      <c r="W77" t="s">
        <v>26</v>
      </c>
      <c r="X77" t="s">
        <v>88</v>
      </c>
      <c r="AC77" t="s">
        <v>306</v>
      </c>
      <c r="AD77" s="38" t="s">
        <v>327</v>
      </c>
      <c r="AH77" t="s">
        <v>402</v>
      </c>
      <c r="AI77" t="s">
        <v>404</v>
      </c>
    </row>
    <row r="78" spans="21:35">
      <c r="U78" t="s">
        <v>26</v>
      </c>
      <c r="V78" s="6" t="s">
        <v>72</v>
      </c>
      <c r="W78" t="s">
        <v>26</v>
      </c>
      <c r="X78" t="s">
        <v>89</v>
      </c>
      <c r="AC78" t="s">
        <v>307</v>
      </c>
      <c r="AD78" s="38" t="s">
        <v>328</v>
      </c>
      <c r="AH78" t="s">
        <v>402</v>
      </c>
      <c r="AI78" t="s">
        <v>405</v>
      </c>
    </row>
    <row r="79" spans="21:35" ht="15">
      <c r="U79" t="s">
        <v>26</v>
      </c>
      <c r="V79" s="6" t="s">
        <v>73</v>
      </c>
      <c r="W79" t="s">
        <v>26</v>
      </c>
      <c r="X79" t="s">
        <v>148</v>
      </c>
      <c r="AC79" t="s">
        <v>308</v>
      </c>
      <c r="AD79" s="38" t="s">
        <v>329</v>
      </c>
      <c r="AH79" t="s">
        <v>201</v>
      </c>
      <c r="AI79" s="29" t="s">
        <v>487</v>
      </c>
    </row>
    <row r="80" spans="21:35" ht="15">
      <c r="U80" t="s">
        <v>26</v>
      </c>
      <c r="V80" s="6" t="s">
        <v>74</v>
      </c>
      <c r="W80" t="s">
        <v>26</v>
      </c>
      <c r="X80" t="s">
        <v>149</v>
      </c>
      <c r="AC80" t="s">
        <v>309</v>
      </c>
      <c r="AD80" s="38" t="s">
        <v>330</v>
      </c>
      <c r="AH80" t="s">
        <v>202</v>
      </c>
      <c r="AI80" s="29" t="s">
        <v>487</v>
      </c>
    </row>
    <row r="81" spans="21:36" ht="15">
      <c r="U81" t="s">
        <v>26</v>
      </c>
      <c r="V81" s="6" t="s">
        <v>75</v>
      </c>
      <c r="W81" t="s">
        <v>26</v>
      </c>
      <c r="X81" t="s">
        <v>147</v>
      </c>
      <c r="AC81" t="s">
        <v>310</v>
      </c>
      <c r="AD81" s="38" t="s">
        <v>331</v>
      </c>
      <c r="AH81" t="s">
        <v>203</v>
      </c>
      <c r="AI81" s="29" t="s">
        <v>487</v>
      </c>
    </row>
    <row r="82" spans="21:36" ht="15">
      <c r="U82" t="s">
        <v>26</v>
      </c>
      <c r="V82" s="6" t="s">
        <v>76</v>
      </c>
      <c r="W82" t="s">
        <v>26</v>
      </c>
      <c r="X82" t="s">
        <v>150</v>
      </c>
      <c r="AC82" t="s">
        <v>311</v>
      </c>
      <c r="AD82" s="38" t="s">
        <v>332</v>
      </c>
      <c r="AH82" t="s">
        <v>204</v>
      </c>
      <c r="AI82" s="29" t="s">
        <v>487</v>
      </c>
    </row>
    <row r="83" spans="21:36" ht="15">
      <c r="U83" t="s">
        <v>26</v>
      </c>
      <c r="V83" s="6" t="s">
        <v>77</v>
      </c>
      <c r="W83" t="s">
        <v>26</v>
      </c>
      <c r="X83" t="s">
        <v>151</v>
      </c>
      <c r="AC83" t="s">
        <v>312</v>
      </c>
      <c r="AD83" s="38" t="s">
        <v>333</v>
      </c>
      <c r="AH83" t="s">
        <v>205</v>
      </c>
      <c r="AI83" s="29" t="s">
        <v>487</v>
      </c>
    </row>
    <row r="84" spans="21:36" ht="15">
      <c r="U84" t="s">
        <v>26</v>
      </c>
      <c r="V84" s="6" t="s">
        <v>78</v>
      </c>
      <c r="W84" t="s">
        <v>26</v>
      </c>
      <c r="X84" t="s">
        <v>152</v>
      </c>
      <c r="AC84" t="s">
        <v>313</v>
      </c>
      <c r="AD84" s="38" t="s">
        <v>334</v>
      </c>
      <c r="AH84" t="s">
        <v>258</v>
      </c>
      <c r="AI84" s="29" t="s">
        <v>487</v>
      </c>
      <c r="AJ84" s="21"/>
    </row>
    <row r="85" spans="21:36" ht="15">
      <c r="U85" t="s">
        <v>26</v>
      </c>
      <c r="V85" s="6" t="s">
        <v>66</v>
      </c>
      <c r="W85" t="s">
        <v>26</v>
      </c>
      <c r="X85" t="s">
        <v>153</v>
      </c>
      <c r="AC85" t="s">
        <v>314</v>
      </c>
      <c r="AD85" s="38" t="s">
        <v>335</v>
      </c>
      <c r="AH85" t="s">
        <v>260</v>
      </c>
      <c r="AI85" s="29" t="s">
        <v>487</v>
      </c>
    </row>
    <row r="86" spans="21:36" ht="15">
      <c r="U86" t="s">
        <v>26</v>
      </c>
      <c r="V86" s="6" t="s">
        <v>60</v>
      </c>
      <c r="W86" t="s">
        <v>26</v>
      </c>
      <c r="X86" t="s">
        <v>154</v>
      </c>
      <c r="AC86" t="s">
        <v>315</v>
      </c>
      <c r="AD86" s="38" t="s">
        <v>336</v>
      </c>
      <c r="AH86" t="s">
        <v>259</v>
      </c>
      <c r="AI86" s="29" t="s">
        <v>487</v>
      </c>
    </row>
    <row r="87" spans="21:36" ht="15">
      <c r="U87" t="s">
        <v>26</v>
      </c>
      <c r="V87" s="6" t="s">
        <v>61</v>
      </c>
      <c r="W87" t="s">
        <v>27</v>
      </c>
      <c r="X87" t="s">
        <v>81</v>
      </c>
      <c r="AC87" t="s">
        <v>316</v>
      </c>
      <c r="AD87" s="38" t="s">
        <v>337</v>
      </c>
      <c r="AH87" t="s">
        <v>346</v>
      </c>
      <c r="AI87" s="29" t="s">
        <v>487</v>
      </c>
    </row>
    <row r="88" spans="21:36" ht="15">
      <c r="U88" t="s">
        <v>26</v>
      </c>
      <c r="V88" s="6" t="s">
        <v>65</v>
      </c>
      <c r="W88" t="s">
        <v>27</v>
      </c>
      <c r="X88" t="s">
        <v>82</v>
      </c>
      <c r="AC88" t="s">
        <v>317</v>
      </c>
      <c r="AD88" s="38" t="s">
        <v>338</v>
      </c>
      <c r="AH88" t="s">
        <v>347</v>
      </c>
      <c r="AI88" s="29" t="s">
        <v>487</v>
      </c>
    </row>
    <row r="89" spans="21:36" ht="15">
      <c r="U89" t="s">
        <v>26</v>
      </c>
      <c r="V89" s="6" t="s">
        <v>68</v>
      </c>
      <c r="W89" t="s">
        <v>27</v>
      </c>
      <c r="X89" t="s">
        <v>83</v>
      </c>
      <c r="AC89" t="s">
        <v>318</v>
      </c>
      <c r="AD89" s="38" t="s">
        <v>339</v>
      </c>
      <c r="AH89" t="s">
        <v>348</v>
      </c>
      <c r="AI89" s="29" t="s">
        <v>487</v>
      </c>
    </row>
    <row r="90" spans="21:36" ht="15">
      <c r="U90" t="s">
        <v>26</v>
      </c>
      <c r="V90" s="6" t="s">
        <v>67</v>
      </c>
      <c r="W90" t="s">
        <v>27</v>
      </c>
      <c r="X90" t="s">
        <v>84</v>
      </c>
      <c r="AC90" t="s">
        <v>319</v>
      </c>
      <c r="AD90" s="38" t="s">
        <v>340</v>
      </c>
      <c r="AH90" s="14" t="s">
        <v>443</v>
      </c>
      <c r="AI90" s="29" t="s">
        <v>480</v>
      </c>
    </row>
    <row r="91" spans="21:36">
      <c r="U91" t="s">
        <v>26</v>
      </c>
      <c r="V91" s="6" t="s">
        <v>62</v>
      </c>
      <c r="W91" t="s">
        <v>27</v>
      </c>
      <c r="X91" t="s">
        <v>85</v>
      </c>
      <c r="AC91" t="s">
        <v>320</v>
      </c>
      <c r="AD91" s="38" t="s">
        <v>341</v>
      </c>
    </row>
    <row r="92" spans="21:36">
      <c r="U92" t="s">
        <v>26</v>
      </c>
      <c r="V92" s="6" t="s">
        <v>69</v>
      </c>
      <c r="W92" t="s">
        <v>27</v>
      </c>
      <c r="X92" t="s">
        <v>86</v>
      </c>
      <c r="AC92" t="s">
        <v>321</v>
      </c>
      <c r="AD92" s="38" t="s">
        <v>342</v>
      </c>
    </row>
    <row r="93" spans="21:36">
      <c r="U93" t="s">
        <v>26</v>
      </c>
      <c r="V93" s="6" t="s">
        <v>63</v>
      </c>
      <c r="W93" t="s">
        <v>27</v>
      </c>
      <c r="X93" t="s">
        <v>87</v>
      </c>
      <c r="AC93" t="s">
        <v>322</v>
      </c>
      <c r="AD93" s="38" t="s">
        <v>343</v>
      </c>
    </row>
    <row r="94" spans="21:36">
      <c r="U94" t="s">
        <v>26</v>
      </c>
      <c r="V94" s="6" t="s">
        <v>70</v>
      </c>
      <c r="W94" t="s">
        <v>27</v>
      </c>
      <c r="X94" t="s">
        <v>88</v>
      </c>
      <c r="AC94" t="s">
        <v>323</v>
      </c>
      <c r="AD94" s="38" t="s">
        <v>344</v>
      </c>
    </row>
    <row r="95" spans="21:36">
      <c r="U95" t="s">
        <v>26</v>
      </c>
      <c r="V95" s="6" t="s">
        <v>71</v>
      </c>
      <c r="W95" t="s">
        <v>27</v>
      </c>
      <c r="X95" t="s">
        <v>89</v>
      </c>
      <c r="AC95" t="s">
        <v>324</v>
      </c>
      <c r="AD95" s="38" t="s">
        <v>345</v>
      </c>
    </row>
    <row r="96" spans="21:36">
      <c r="U96" t="s">
        <v>26</v>
      </c>
      <c r="V96" s="6" t="s">
        <v>64</v>
      </c>
      <c r="W96" t="s">
        <v>27</v>
      </c>
      <c r="X96" t="s">
        <v>148</v>
      </c>
      <c r="AC96" t="s">
        <v>349</v>
      </c>
      <c r="AD96" s="38" t="s">
        <v>364</v>
      </c>
    </row>
    <row r="97" spans="21:30">
      <c r="U97" t="s">
        <v>27</v>
      </c>
      <c r="V97" s="6" t="s">
        <v>72</v>
      </c>
      <c r="W97" t="s">
        <v>27</v>
      </c>
      <c r="X97" t="s">
        <v>149</v>
      </c>
      <c r="AC97" t="s">
        <v>350</v>
      </c>
      <c r="AD97" s="38" t="s">
        <v>365</v>
      </c>
    </row>
    <row r="98" spans="21:30">
      <c r="U98" t="s">
        <v>27</v>
      </c>
      <c r="V98" s="6" t="s">
        <v>73</v>
      </c>
      <c r="W98" t="s">
        <v>27</v>
      </c>
      <c r="X98" t="s">
        <v>147</v>
      </c>
      <c r="AC98" t="s">
        <v>351</v>
      </c>
      <c r="AD98" s="38" t="s">
        <v>366</v>
      </c>
    </row>
    <row r="99" spans="21:30">
      <c r="U99" t="s">
        <v>27</v>
      </c>
      <c r="V99" s="6" t="s">
        <v>74</v>
      </c>
      <c r="W99" t="s">
        <v>27</v>
      </c>
      <c r="X99" t="s">
        <v>150</v>
      </c>
      <c r="AC99" t="s">
        <v>352</v>
      </c>
      <c r="AD99" s="38" t="s">
        <v>367</v>
      </c>
    </row>
    <row r="100" spans="21:30">
      <c r="U100" t="s">
        <v>27</v>
      </c>
      <c r="V100" s="6" t="s">
        <v>75</v>
      </c>
      <c r="W100" t="s">
        <v>27</v>
      </c>
      <c r="X100" t="s">
        <v>151</v>
      </c>
      <c r="AC100" t="s">
        <v>353</v>
      </c>
      <c r="AD100" s="38" t="s">
        <v>368</v>
      </c>
    </row>
    <row r="101" spans="21:30">
      <c r="U101" t="s">
        <v>27</v>
      </c>
      <c r="V101" s="6" t="s">
        <v>76</v>
      </c>
      <c r="W101" t="s">
        <v>27</v>
      </c>
      <c r="X101" t="s">
        <v>152</v>
      </c>
      <c r="AC101" t="s">
        <v>354</v>
      </c>
      <c r="AD101" s="38" t="s">
        <v>369</v>
      </c>
    </row>
    <row r="102" spans="21:30">
      <c r="U102" t="s">
        <v>27</v>
      </c>
      <c r="V102" s="6" t="s">
        <v>77</v>
      </c>
      <c r="W102" t="s">
        <v>27</v>
      </c>
      <c r="X102" t="s">
        <v>153</v>
      </c>
      <c r="AC102" t="s">
        <v>355</v>
      </c>
      <c r="AD102" s="38" t="s">
        <v>370</v>
      </c>
    </row>
    <row r="103" spans="21:30">
      <c r="U103" t="s">
        <v>27</v>
      </c>
      <c r="V103" s="6" t="s">
        <v>78</v>
      </c>
      <c r="W103" t="s">
        <v>27</v>
      </c>
      <c r="X103" t="s">
        <v>154</v>
      </c>
      <c r="AC103" t="s">
        <v>356</v>
      </c>
      <c r="AD103" s="38" t="s">
        <v>371</v>
      </c>
    </row>
    <row r="104" spans="21:30">
      <c r="U104" t="s">
        <v>27</v>
      </c>
      <c r="V104" s="6" t="s">
        <v>66</v>
      </c>
      <c r="W104" t="s">
        <v>28</v>
      </c>
      <c r="X104" t="s">
        <v>81</v>
      </c>
      <c r="AC104" t="s">
        <v>357</v>
      </c>
      <c r="AD104" s="38" t="s">
        <v>372</v>
      </c>
    </row>
    <row r="105" spans="21:30">
      <c r="U105" t="s">
        <v>27</v>
      </c>
      <c r="V105" s="6" t="s">
        <v>60</v>
      </c>
      <c r="W105" t="s">
        <v>28</v>
      </c>
      <c r="X105" t="s">
        <v>82</v>
      </c>
      <c r="AC105" t="s">
        <v>358</v>
      </c>
      <c r="AD105" s="38" t="s">
        <v>373</v>
      </c>
    </row>
    <row r="106" spans="21:30">
      <c r="U106" t="s">
        <v>27</v>
      </c>
      <c r="V106" s="6" t="s">
        <v>61</v>
      </c>
      <c r="W106" t="s">
        <v>28</v>
      </c>
      <c r="X106" t="s">
        <v>83</v>
      </c>
      <c r="AC106" t="s">
        <v>359</v>
      </c>
      <c r="AD106" s="38" t="s">
        <v>374</v>
      </c>
    </row>
    <row r="107" spans="21:30">
      <c r="U107" t="s">
        <v>27</v>
      </c>
      <c r="V107" s="6" t="s">
        <v>65</v>
      </c>
      <c r="W107" t="s">
        <v>28</v>
      </c>
      <c r="X107" t="s">
        <v>84</v>
      </c>
      <c r="AC107" t="s">
        <v>360</v>
      </c>
      <c r="AD107" s="38" t="s">
        <v>375</v>
      </c>
    </row>
    <row r="108" spans="21:30">
      <c r="U108" t="s">
        <v>27</v>
      </c>
      <c r="V108" s="6" t="s">
        <v>68</v>
      </c>
      <c r="W108" t="s">
        <v>28</v>
      </c>
      <c r="X108" t="s">
        <v>85</v>
      </c>
      <c r="AC108" t="s">
        <v>361</v>
      </c>
      <c r="AD108" s="38" t="s">
        <v>376</v>
      </c>
    </row>
    <row r="109" spans="21:30">
      <c r="U109" t="s">
        <v>27</v>
      </c>
      <c r="V109" s="6" t="s">
        <v>67</v>
      </c>
      <c r="W109" t="s">
        <v>28</v>
      </c>
      <c r="X109" t="s">
        <v>86</v>
      </c>
      <c r="AC109" t="s">
        <v>362</v>
      </c>
      <c r="AD109" s="38" t="s">
        <v>377</v>
      </c>
    </row>
    <row r="110" spans="21:30">
      <c r="U110" t="s">
        <v>27</v>
      </c>
      <c r="V110" s="6" t="s">
        <v>62</v>
      </c>
      <c r="W110" t="s">
        <v>28</v>
      </c>
      <c r="X110" t="s">
        <v>87</v>
      </c>
      <c r="AC110" t="s">
        <v>363</v>
      </c>
      <c r="AD110" s="38" t="s">
        <v>378</v>
      </c>
    </row>
    <row r="111" spans="21:30">
      <c r="U111" t="s">
        <v>27</v>
      </c>
      <c r="V111" s="6" t="s">
        <v>69</v>
      </c>
      <c r="W111" t="s">
        <v>28</v>
      </c>
      <c r="X111" t="s">
        <v>88</v>
      </c>
      <c r="AD111" s="16" t="s">
        <v>442</v>
      </c>
    </row>
    <row r="112" spans="21:30">
      <c r="U112" t="s">
        <v>27</v>
      </c>
      <c r="V112" s="6" t="s">
        <v>63</v>
      </c>
      <c r="W112" t="s">
        <v>28</v>
      </c>
      <c r="X112" t="s">
        <v>89</v>
      </c>
    </row>
    <row r="113" spans="21:24">
      <c r="U113" t="s">
        <v>27</v>
      </c>
      <c r="V113" s="6" t="s">
        <v>70</v>
      </c>
      <c r="W113" t="s">
        <v>28</v>
      </c>
      <c r="X113" t="s">
        <v>148</v>
      </c>
    </row>
    <row r="114" spans="21:24">
      <c r="U114" t="s">
        <v>27</v>
      </c>
      <c r="V114" s="6" t="s">
        <v>71</v>
      </c>
      <c r="W114" t="s">
        <v>28</v>
      </c>
      <c r="X114" t="s">
        <v>149</v>
      </c>
    </row>
    <row r="115" spans="21:24">
      <c r="U115" t="s">
        <v>27</v>
      </c>
      <c r="V115" s="6" t="s">
        <v>64</v>
      </c>
      <c r="W115" t="s">
        <v>28</v>
      </c>
      <c r="X115" t="s">
        <v>147</v>
      </c>
    </row>
    <row r="116" spans="21:24">
      <c r="U116" t="s">
        <v>28</v>
      </c>
      <c r="V116" s="6" t="s">
        <v>72</v>
      </c>
      <c r="W116" t="s">
        <v>28</v>
      </c>
      <c r="X116" t="s">
        <v>150</v>
      </c>
    </row>
    <row r="117" spans="21:24">
      <c r="U117" t="s">
        <v>28</v>
      </c>
      <c r="V117" s="6" t="s">
        <v>73</v>
      </c>
      <c r="W117" t="s">
        <v>28</v>
      </c>
      <c r="X117" t="s">
        <v>151</v>
      </c>
    </row>
    <row r="118" spans="21:24">
      <c r="U118" t="s">
        <v>28</v>
      </c>
      <c r="V118" s="6" t="s">
        <v>74</v>
      </c>
      <c r="W118" t="s">
        <v>28</v>
      </c>
      <c r="X118" t="s">
        <v>152</v>
      </c>
    </row>
    <row r="119" spans="21:24">
      <c r="U119" t="s">
        <v>28</v>
      </c>
      <c r="V119" s="6" t="s">
        <v>75</v>
      </c>
      <c r="W119" t="s">
        <v>28</v>
      </c>
      <c r="X119" t="s">
        <v>153</v>
      </c>
    </row>
    <row r="120" spans="21:24">
      <c r="U120" t="s">
        <v>28</v>
      </c>
      <c r="V120" s="6" t="s">
        <v>76</v>
      </c>
      <c r="W120" t="s">
        <v>28</v>
      </c>
      <c r="X120" t="s">
        <v>154</v>
      </c>
    </row>
    <row r="121" spans="21:24">
      <c r="U121" t="s">
        <v>28</v>
      </c>
      <c r="V121" s="6" t="s">
        <v>77</v>
      </c>
      <c r="W121" t="s">
        <v>136</v>
      </c>
      <c r="X121" t="s">
        <v>81</v>
      </c>
    </row>
    <row r="122" spans="21:24">
      <c r="U122" t="s">
        <v>28</v>
      </c>
      <c r="V122" s="6" t="s">
        <v>78</v>
      </c>
      <c r="W122" t="s">
        <v>136</v>
      </c>
      <c r="X122" t="s">
        <v>82</v>
      </c>
    </row>
    <row r="123" spans="21:24">
      <c r="U123" t="s">
        <v>28</v>
      </c>
      <c r="V123" s="6" t="s">
        <v>66</v>
      </c>
      <c r="W123" t="s">
        <v>136</v>
      </c>
      <c r="X123" t="s">
        <v>148</v>
      </c>
    </row>
    <row r="124" spans="21:24">
      <c r="U124" t="s">
        <v>28</v>
      </c>
      <c r="V124" s="6" t="s">
        <v>60</v>
      </c>
      <c r="W124" t="s">
        <v>136</v>
      </c>
      <c r="X124" t="s">
        <v>149</v>
      </c>
    </row>
    <row r="125" spans="21:24">
      <c r="U125" t="s">
        <v>28</v>
      </c>
      <c r="V125" s="6" t="s">
        <v>61</v>
      </c>
      <c r="W125" t="s">
        <v>131</v>
      </c>
      <c r="X125" t="s">
        <v>83</v>
      </c>
    </row>
    <row r="126" spans="21:24">
      <c r="U126" t="s">
        <v>28</v>
      </c>
      <c r="V126" s="6" t="s">
        <v>65</v>
      </c>
      <c r="W126" t="s">
        <v>131</v>
      </c>
      <c r="X126" t="s">
        <v>84</v>
      </c>
    </row>
    <row r="127" spans="21:24">
      <c r="U127" t="s">
        <v>28</v>
      </c>
      <c r="V127" s="6" t="s">
        <v>68</v>
      </c>
      <c r="W127" t="s">
        <v>131</v>
      </c>
      <c r="X127" t="s">
        <v>85</v>
      </c>
    </row>
    <row r="128" spans="21:24">
      <c r="U128" t="s">
        <v>28</v>
      </c>
      <c r="V128" s="6" t="s">
        <v>67</v>
      </c>
      <c r="W128" t="s">
        <v>131</v>
      </c>
      <c r="X128" t="s">
        <v>147</v>
      </c>
    </row>
    <row r="129" spans="21:24">
      <c r="U129" t="s">
        <v>28</v>
      </c>
      <c r="V129" s="6" t="s">
        <v>62</v>
      </c>
      <c r="W129" t="s">
        <v>131</v>
      </c>
      <c r="X129" t="s">
        <v>150</v>
      </c>
    </row>
    <row r="130" spans="21:24">
      <c r="U130" t="s">
        <v>28</v>
      </c>
      <c r="V130" s="6" t="s">
        <v>69</v>
      </c>
      <c r="W130" t="s">
        <v>131</v>
      </c>
      <c r="X130" t="s">
        <v>151</v>
      </c>
    </row>
    <row r="131" spans="21:24">
      <c r="U131" t="s">
        <v>28</v>
      </c>
      <c r="V131" s="6" t="s">
        <v>63</v>
      </c>
      <c r="W131" t="s">
        <v>131</v>
      </c>
      <c r="X131" t="s">
        <v>152</v>
      </c>
    </row>
    <row r="132" spans="21:24">
      <c r="U132" t="s">
        <v>28</v>
      </c>
      <c r="V132" s="6" t="s">
        <v>70</v>
      </c>
      <c r="W132" t="s">
        <v>131</v>
      </c>
      <c r="X132" t="s">
        <v>153</v>
      </c>
    </row>
    <row r="133" spans="21:24">
      <c r="U133" t="s">
        <v>28</v>
      </c>
      <c r="V133" s="6" t="s">
        <v>71</v>
      </c>
      <c r="W133" t="s">
        <v>131</v>
      </c>
      <c r="X133" t="s">
        <v>154</v>
      </c>
    </row>
    <row r="134" spans="21:24">
      <c r="U134" t="s">
        <v>28</v>
      </c>
      <c r="V134" s="6" t="s">
        <v>64</v>
      </c>
      <c r="W134" t="s">
        <v>132</v>
      </c>
      <c r="X134" t="s">
        <v>81</v>
      </c>
    </row>
    <row r="135" spans="21:24">
      <c r="U135" t="s">
        <v>136</v>
      </c>
      <c r="V135" s="6" t="s">
        <v>120</v>
      </c>
      <c r="W135" t="s">
        <v>132</v>
      </c>
      <c r="X135" t="s">
        <v>82</v>
      </c>
    </row>
    <row r="136" spans="21:24">
      <c r="U136" t="s">
        <v>136</v>
      </c>
      <c r="V136" s="6" t="s">
        <v>119</v>
      </c>
      <c r="W136" t="s">
        <v>132</v>
      </c>
      <c r="X136" t="s">
        <v>148</v>
      </c>
    </row>
    <row r="137" spans="21:24">
      <c r="U137" t="s">
        <v>136</v>
      </c>
      <c r="V137" s="6" t="s">
        <v>121</v>
      </c>
      <c r="W137" t="s">
        <v>132</v>
      </c>
      <c r="X137" t="s">
        <v>149</v>
      </c>
    </row>
    <row r="138" spans="21:24">
      <c r="U138" t="s">
        <v>131</v>
      </c>
      <c r="V138" s="6" t="s">
        <v>123</v>
      </c>
      <c r="W138" t="s">
        <v>133</v>
      </c>
      <c r="X138" t="s">
        <v>83</v>
      </c>
    </row>
    <row r="139" spans="21:24">
      <c r="U139" t="s">
        <v>131</v>
      </c>
      <c r="V139" t="s">
        <v>122</v>
      </c>
      <c r="W139" t="s">
        <v>133</v>
      </c>
      <c r="X139" t="s">
        <v>84</v>
      </c>
    </row>
    <row r="140" spans="21:24">
      <c r="U140" t="s">
        <v>131</v>
      </c>
      <c r="V140" t="s">
        <v>124</v>
      </c>
      <c r="W140" t="s">
        <v>133</v>
      </c>
      <c r="X140" t="s">
        <v>85</v>
      </c>
    </row>
    <row r="141" spans="21:24">
      <c r="U141" t="s">
        <v>131</v>
      </c>
      <c r="V141" t="s">
        <v>125</v>
      </c>
      <c r="W141" t="s">
        <v>133</v>
      </c>
      <c r="X141" t="s">
        <v>147</v>
      </c>
    </row>
    <row r="142" spans="21:24">
      <c r="U142" t="s">
        <v>131</v>
      </c>
      <c r="V142" s="6" t="s">
        <v>126</v>
      </c>
      <c r="W142" t="s">
        <v>133</v>
      </c>
      <c r="X142" t="s">
        <v>150</v>
      </c>
    </row>
    <row r="143" spans="21:24">
      <c r="U143" t="s">
        <v>131</v>
      </c>
      <c r="V143" s="6" t="s">
        <v>127</v>
      </c>
      <c r="W143" t="s">
        <v>133</v>
      </c>
      <c r="X143" t="s">
        <v>151</v>
      </c>
    </row>
    <row r="144" spans="21:24">
      <c r="U144" t="s">
        <v>131</v>
      </c>
      <c r="V144" s="12" t="s">
        <v>128</v>
      </c>
      <c r="W144" t="s">
        <v>133</v>
      </c>
      <c r="X144" t="s">
        <v>152</v>
      </c>
    </row>
    <row r="145" spans="21:24">
      <c r="U145" t="s">
        <v>131</v>
      </c>
      <c r="V145" s="6" t="s">
        <v>130</v>
      </c>
      <c r="W145" t="s">
        <v>133</v>
      </c>
      <c r="X145" t="s">
        <v>153</v>
      </c>
    </row>
    <row r="146" spans="21:24">
      <c r="U146" t="s">
        <v>131</v>
      </c>
      <c r="V146" s="6" t="s">
        <v>129</v>
      </c>
      <c r="W146" t="s">
        <v>133</v>
      </c>
      <c r="X146" t="s">
        <v>154</v>
      </c>
    </row>
    <row r="147" spans="21:24">
      <c r="U147" t="s">
        <v>132</v>
      </c>
      <c r="V147" s="6" t="s">
        <v>120</v>
      </c>
      <c r="W147" t="s">
        <v>134</v>
      </c>
      <c r="X147" t="s">
        <v>81</v>
      </c>
    </row>
    <row r="148" spans="21:24">
      <c r="U148" t="s">
        <v>132</v>
      </c>
      <c r="V148" s="6" t="s">
        <v>119</v>
      </c>
      <c r="W148" t="s">
        <v>134</v>
      </c>
      <c r="X148" t="s">
        <v>82</v>
      </c>
    </row>
    <row r="149" spans="21:24">
      <c r="U149" t="s">
        <v>132</v>
      </c>
      <c r="V149" s="6" t="s">
        <v>121</v>
      </c>
      <c r="W149" t="s">
        <v>134</v>
      </c>
      <c r="X149" t="s">
        <v>148</v>
      </c>
    </row>
    <row r="150" spans="21:24">
      <c r="U150" t="s">
        <v>133</v>
      </c>
      <c r="V150" s="6" t="s">
        <v>123</v>
      </c>
      <c r="W150" t="s">
        <v>134</v>
      </c>
      <c r="X150" t="s">
        <v>149</v>
      </c>
    </row>
    <row r="151" spans="21:24">
      <c r="U151" t="s">
        <v>133</v>
      </c>
      <c r="V151" t="s">
        <v>122</v>
      </c>
      <c r="W151" t="s">
        <v>135</v>
      </c>
      <c r="X151" t="s">
        <v>83</v>
      </c>
    </row>
    <row r="152" spans="21:24">
      <c r="U152" t="s">
        <v>133</v>
      </c>
      <c r="V152" t="s">
        <v>124</v>
      </c>
      <c r="W152" t="s">
        <v>135</v>
      </c>
      <c r="X152" t="s">
        <v>84</v>
      </c>
    </row>
    <row r="153" spans="21:24">
      <c r="U153" t="s">
        <v>133</v>
      </c>
      <c r="V153" t="s">
        <v>125</v>
      </c>
      <c r="W153" t="s">
        <v>135</v>
      </c>
      <c r="X153" t="s">
        <v>85</v>
      </c>
    </row>
    <row r="154" spans="21:24">
      <c r="U154" t="s">
        <v>133</v>
      </c>
      <c r="V154" s="6" t="s">
        <v>126</v>
      </c>
      <c r="W154" t="s">
        <v>135</v>
      </c>
      <c r="X154" t="s">
        <v>147</v>
      </c>
    </row>
    <row r="155" spans="21:24">
      <c r="U155" t="s">
        <v>133</v>
      </c>
      <c r="V155" s="6" t="s">
        <v>127</v>
      </c>
      <c r="W155" t="s">
        <v>135</v>
      </c>
      <c r="X155" t="s">
        <v>150</v>
      </c>
    </row>
    <row r="156" spans="21:24">
      <c r="U156" t="s">
        <v>133</v>
      </c>
      <c r="V156" s="12" t="s">
        <v>128</v>
      </c>
      <c r="W156" t="s">
        <v>135</v>
      </c>
      <c r="X156" t="s">
        <v>151</v>
      </c>
    </row>
    <row r="157" spans="21:24">
      <c r="U157" t="s">
        <v>133</v>
      </c>
      <c r="V157" s="6" t="s">
        <v>130</v>
      </c>
      <c r="W157" t="s">
        <v>135</v>
      </c>
      <c r="X157" t="s">
        <v>152</v>
      </c>
    </row>
    <row r="158" spans="21:24">
      <c r="U158" t="s">
        <v>133</v>
      </c>
      <c r="V158" s="6" t="s">
        <v>129</v>
      </c>
      <c r="W158" t="s">
        <v>135</v>
      </c>
      <c r="X158" t="s">
        <v>153</v>
      </c>
    </row>
    <row r="159" spans="21:24">
      <c r="U159" t="s">
        <v>134</v>
      </c>
      <c r="V159" s="6" t="s">
        <v>120</v>
      </c>
      <c r="W159" t="s">
        <v>135</v>
      </c>
      <c r="X159" t="s">
        <v>154</v>
      </c>
    </row>
    <row r="160" spans="21:24">
      <c r="U160" t="s">
        <v>134</v>
      </c>
      <c r="V160" s="6" t="s">
        <v>119</v>
      </c>
      <c r="W160" t="s">
        <v>29</v>
      </c>
      <c r="X160" t="s">
        <v>83</v>
      </c>
    </row>
    <row r="161" spans="21:24">
      <c r="U161" t="s">
        <v>134</v>
      </c>
      <c r="V161" s="6" t="s">
        <v>121</v>
      </c>
      <c r="W161" t="s">
        <v>29</v>
      </c>
      <c r="X161" t="s">
        <v>84</v>
      </c>
    </row>
    <row r="162" spans="21:24">
      <c r="U162" t="s">
        <v>135</v>
      </c>
      <c r="V162" s="6" t="s">
        <v>123</v>
      </c>
      <c r="W162" t="s">
        <v>29</v>
      </c>
      <c r="X162" t="s">
        <v>85</v>
      </c>
    </row>
    <row r="163" spans="21:24">
      <c r="U163" t="s">
        <v>135</v>
      </c>
      <c r="V163" t="s">
        <v>122</v>
      </c>
      <c r="W163" t="s">
        <v>29</v>
      </c>
      <c r="X163" t="s">
        <v>147</v>
      </c>
    </row>
    <row r="164" spans="21:24">
      <c r="U164" t="s">
        <v>135</v>
      </c>
      <c r="V164" t="s">
        <v>124</v>
      </c>
      <c r="W164" t="s">
        <v>29</v>
      </c>
      <c r="X164" t="s">
        <v>150</v>
      </c>
    </row>
    <row r="165" spans="21:24">
      <c r="U165" t="s">
        <v>135</v>
      </c>
      <c r="V165" t="s">
        <v>125</v>
      </c>
      <c r="W165" t="s">
        <v>29</v>
      </c>
      <c r="X165" t="s">
        <v>151</v>
      </c>
    </row>
    <row r="166" spans="21:24">
      <c r="U166" t="s">
        <v>135</v>
      </c>
      <c r="V166" s="6" t="s">
        <v>126</v>
      </c>
      <c r="W166" t="s">
        <v>29</v>
      </c>
      <c r="X166" t="s">
        <v>152</v>
      </c>
    </row>
    <row r="167" spans="21:24">
      <c r="U167" t="s">
        <v>135</v>
      </c>
      <c r="V167" s="6" t="s">
        <v>127</v>
      </c>
      <c r="W167" t="s">
        <v>29</v>
      </c>
      <c r="X167" t="s">
        <v>153</v>
      </c>
    </row>
    <row r="168" spans="21:24">
      <c r="U168" t="s">
        <v>135</v>
      </c>
      <c r="V168" s="12" t="s">
        <v>128</v>
      </c>
      <c r="W168" t="s">
        <v>29</v>
      </c>
      <c r="X168" t="s">
        <v>154</v>
      </c>
    </row>
    <row r="169" spans="21:24">
      <c r="U169" t="s">
        <v>135</v>
      </c>
      <c r="V169" s="6" t="s">
        <v>130</v>
      </c>
      <c r="W169" t="s">
        <v>29</v>
      </c>
      <c r="X169" t="s">
        <v>155</v>
      </c>
    </row>
    <row r="170" spans="21:24">
      <c r="U170" t="s">
        <v>135</v>
      </c>
      <c r="V170" s="6" t="s">
        <v>129</v>
      </c>
      <c r="W170" t="s">
        <v>29</v>
      </c>
      <c r="X170" t="s">
        <v>156</v>
      </c>
    </row>
    <row r="171" spans="21:24">
      <c r="U171" t="s">
        <v>29</v>
      </c>
      <c r="V171" t="s">
        <v>137</v>
      </c>
      <c r="W171" t="s">
        <v>29</v>
      </c>
      <c r="X171" t="s">
        <v>157</v>
      </c>
    </row>
    <row r="172" spans="21:24">
      <c r="U172" t="s">
        <v>29</v>
      </c>
      <c r="V172" s="6" t="s">
        <v>138</v>
      </c>
      <c r="W172" t="s">
        <v>29</v>
      </c>
      <c r="X172" t="s">
        <v>158</v>
      </c>
    </row>
    <row r="173" spans="21:24">
      <c r="U173" t="s">
        <v>29</v>
      </c>
      <c r="V173" s="6" t="s">
        <v>139</v>
      </c>
      <c r="W173" t="s">
        <v>29</v>
      </c>
      <c r="X173" t="s">
        <v>159</v>
      </c>
    </row>
    <row r="174" spans="21:24">
      <c r="U174" t="s">
        <v>29</v>
      </c>
      <c r="V174" s="6" t="s">
        <v>140</v>
      </c>
      <c r="W174" t="s">
        <v>29</v>
      </c>
      <c r="X174" t="s">
        <v>160</v>
      </c>
    </row>
    <row r="175" spans="21:24">
      <c r="U175" t="s">
        <v>29</v>
      </c>
      <c r="V175" t="s">
        <v>141</v>
      </c>
      <c r="W175" t="s">
        <v>29</v>
      </c>
      <c r="X175" t="s">
        <v>161</v>
      </c>
    </row>
    <row r="176" spans="21:24">
      <c r="U176" t="s">
        <v>29</v>
      </c>
      <c r="V176" t="s">
        <v>142</v>
      </c>
      <c r="W176" t="s">
        <v>30</v>
      </c>
      <c r="X176" t="s">
        <v>81</v>
      </c>
    </row>
    <row r="177" spans="21:24">
      <c r="U177" t="s">
        <v>29</v>
      </c>
      <c r="V177" t="s">
        <v>143</v>
      </c>
      <c r="W177" t="s">
        <v>30</v>
      </c>
      <c r="X177" t="s">
        <v>82</v>
      </c>
    </row>
    <row r="178" spans="21:24">
      <c r="U178" t="s">
        <v>29</v>
      </c>
      <c r="V178" t="s">
        <v>144</v>
      </c>
      <c r="W178" t="s">
        <v>30</v>
      </c>
      <c r="X178" t="s">
        <v>83</v>
      </c>
    </row>
    <row r="179" spans="21:24">
      <c r="U179" t="s">
        <v>29</v>
      </c>
      <c r="V179" t="s">
        <v>145</v>
      </c>
      <c r="W179" t="s">
        <v>30</v>
      </c>
      <c r="X179" t="s">
        <v>84</v>
      </c>
    </row>
    <row r="180" spans="21:24">
      <c r="U180" t="s">
        <v>29</v>
      </c>
      <c r="V180" t="s">
        <v>146</v>
      </c>
      <c r="W180" t="s">
        <v>30</v>
      </c>
      <c r="X180" t="s">
        <v>85</v>
      </c>
    </row>
    <row r="181" spans="21:24" ht="15">
      <c r="U181" t="s">
        <v>30</v>
      </c>
      <c r="V181" s="29" t="s">
        <v>488</v>
      </c>
      <c r="W181" t="s">
        <v>30</v>
      </c>
      <c r="X181" t="s">
        <v>86</v>
      </c>
    </row>
    <row r="182" spans="21:24">
      <c r="U182" t="s">
        <v>31</v>
      </c>
      <c r="V182" t="s">
        <v>179</v>
      </c>
      <c r="W182" t="s">
        <v>30</v>
      </c>
      <c r="X182" t="s">
        <v>87</v>
      </c>
    </row>
    <row r="183" spans="21:24">
      <c r="U183" t="s">
        <v>31</v>
      </c>
      <c r="V183" t="s">
        <v>180</v>
      </c>
      <c r="W183" t="s">
        <v>30</v>
      </c>
      <c r="X183" t="s">
        <v>88</v>
      </c>
    </row>
    <row r="184" spans="21:24">
      <c r="U184" t="s">
        <v>31</v>
      </c>
      <c r="V184" t="s">
        <v>181</v>
      </c>
      <c r="W184" t="s">
        <v>30</v>
      </c>
      <c r="X184" t="s">
        <v>89</v>
      </c>
    </row>
    <row r="185" spans="21:24">
      <c r="U185" t="s">
        <v>31</v>
      </c>
      <c r="V185" t="s">
        <v>182</v>
      </c>
      <c r="W185" t="s">
        <v>30</v>
      </c>
      <c r="X185" t="s">
        <v>148</v>
      </c>
    </row>
    <row r="186" spans="21:24">
      <c r="U186" t="s">
        <v>31</v>
      </c>
      <c r="V186" t="s">
        <v>183</v>
      </c>
      <c r="W186" t="s">
        <v>30</v>
      </c>
      <c r="X186" t="s">
        <v>149</v>
      </c>
    </row>
    <row r="187" spans="21:24">
      <c r="U187" t="s">
        <v>31</v>
      </c>
      <c r="V187" t="s">
        <v>184</v>
      </c>
      <c r="W187" t="s">
        <v>30</v>
      </c>
      <c r="X187" t="s">
        <v>147</v>
      </c>
    </row>
    <row r="188" spans="21:24">
      <c r="U188" t="s">
        <v>32</v>
      </c>
      <c r="V188" t="s">
        <v>491</v>
      </c>
      <c r="W188" t="s">
        <v>30</v>
      </c>
      <c r="X188" t="s">
        <v>150</v>
      </c>
    </row>
    <row r="189" spans="21:24">
      <c r="U189" t="s">
        <v>32</v>
      </c>
      <c r="V189" t="s">
        <v>492</v>
      </c>
      <c r="W189" t="s">
        <v>30</v>
      </c>
      <c r="X189" t="s">
        <v>151</v>
      </c>
    </row>
    <row r="190" spans="21:24">
      <c r="U190" t="s">
        <v>32</v>
      </c>
      <c r="V190" t="s">
        <v>493</v>
      </c>
      <c r="W190" t="s">
        <v>30</v>
      </c>
      <c r="X190" t="s">
        <v>152</v>
      </c>
    </row>
    <row r="191" spans="21:24">
      <c r="U191" t="s">
        <v>32</v>
      </c>
      <c r="V191" t="s">
        <v>494</v>
      </c>
      <c r="W191" t="s">
        <v>30</v>
      </c>
      <c r="X191" t="s">
        <v>153</v>
      </c>
    </row>
    <row r="192" spans="21:24">
      <c r="U192" t="s">
        <v>32</v>
      </c>
      <c r="V192" t="s">
        <v>495</v>
      </c>
      <c r="W192" t="s">
        <v>30</v>
      </c>
      <c r="X192" t="s">
        <v>154</v>
      </c>
    </row>
    <row r="193" spans="21:24">
      <c r="U193" t="s">
        <v>33</v>
      </c>
      <c r="V193" t="s">
        <v>395</v>
      </c>
      <c r="W193" t="s">
        <v>31</v>
      </c>
      <c r="X193" t="s">
        <v>185</v>
      </c>
    </row>
    <row r="194" spans="21:24">
      <c r="U194" t="s">
        <v>33</v>
      </c>
      <c r="V194" t="s">
        <v>396</v>
      </c>
      <c r="W194" t="s">
        <v>31</v>
      </c>
      <c r="X194" t="s">
        <v>186</v>
      </c>
    </row>
    <row r="195" spans="21:24">
      <c r="U195" t="s">
        <v>33</v>
      </c>
      <c r="V195" t="s">
        <v>397</v>
      </c>
      <c r="W195" t="s">
        <v>31</v>
      </c>
      <c r="X195" t="s">
        <v>187</v>
      </c>
    </row>
    <row r="196" spans="21:24">
      <c r="U196" t="s">
        <v>33</v>
      </c>
      <c r="V196" t="s">
        <v>398</v>
      </c>
      <c r="W196" t="s">
        <v>31</v>
      </c>
      <c r="X196" t="s">
        <v>188</v>
      </c>
    </row>
    <row r="197" spans="21:24">
      <c r="U197" t="s">
        <v>33</v>
      </c>
      <c r="V197" t="s">
        <v>399</v>
      </c>
      <c r="W197" t="s">
        <v>31</v>
      </c>
      <c r="X197" t="s">
        <v>189</v>
      </c>
    </row>
    <row r="198" spans="21:24" ht="15">
      <c r="U198" t="s">
        <v>33</v>
      </c>
      <c r="V198" t="s">
        <v>400</v>
      </c>
      <c r="W198" t="s">
        <v>32</v>
      </c>
      <c r="X198" s="29" t="s">
        <v>487</v>
      </c>
    </row>
    <row r="199" spans="21:24">
      <c r="U199" t="s">
        <v>33</v>
      </c>
      <c r="V199" t="s">
        <v>401</v>
      </c>
      <c r="W199" t="s">
        <v>33</v>
      </c>
      <c r="X199" s="27" t="s">
        <v>458</v>
      </c>
    </row>
    <row r="200" spans="21:24">
      <c r="U200" t="s">
        <v>33</v>
      </c>
      <c r="V200" t="s">
        <v>402</v>
      </c>
      <c r="W200" t="s">
        <v>33</v>
      </c>
      <c r="X200" s="27" t="s">
        <v>459</v>
      </c>
    </row>
    <row r="201" spans="21:24">
      <c r="U201" t="s">
        <v>34</v>
      </c>
      <c r="V201" t="s">
        <v>395</v>
      </c>
      <c r="W201" t="s">
        <v>33</v>
      </c>
      <c r="X201" s="27" t="s">
        <v>460</v>
      </c>
    </row>
    <row r="202" spans="21:24">
      <c r="U202" t="s">
        <v>34</v>
      </c>
      <c r="V202" t="s">
        <v>396</v>
      </c>
      <c r="W202" t="s">
        <v>33</v>
      </c>
      <c r="X202" s="27" t="s">
        <v>461</v>
      </c>
    </row>
    <row r="203" spans="21:24">
      <c r="U203" t="s">
        <v>34</v>
      </c>
      <c r="V203" t="s">
        <v>397</v>
      </c>
      <c r="W203" t="s">
        <v>33</v>
      </c>
      <c r="X203" s="27" t="s">
        <v>462</v>
      </c>
    </row>
    <row r="204" spans="21:24">
      <c r="U204" t="s">
        <v>34</v>
      </c>
      <c r="V204" t="s">
        <v>398</v>
      </c>
      <c r="W204" t="s">
        <v>33</v>
      </c>
      <c r="X204" s="27" t="s">
        <v>463</v>
      </c>
    </row>
    <row r="205" spans="21:24">
      <c r="U205" t="s">
        <v>34</v>
      </c>
      <c r="V205" t="s">
        <v>399</v>
      </c>
      <c r="W205" t="s">
        <v>33</v>
      </c>
      <c r="X205" s="27" t="s">
        <v>464</v>
      </c>
    </row>
    <row r="206" spans="21:24">
      <c r="U206" t="s">
        <v>34</v>
      </c>
      <c r="V206" t="s">
        <v>400</v>
      </c>
      <c r="W206" t="s">
        <v>33</v>
      </c>
      <c r="X206" s="27" t="s">
        <v>465</v>
      </c>
    </row>
    <row r="207" spans="21:24">
      <c r="U207" t="s">
        <v>34</v>
      </c>
      <c r="V207" t="s">
        <v>401</v>
      </c>
      <c r="W207" t="s">
        <v>33</v>
      </c>
      <c r="X207" s="27" t="s">
        <v>466</v>
      </c>
    </row>
    <row r="208" spans="21:24">
      <c r="U208" t="s">
        <v>34</v>
      </c>
      <c r="V208" t="s">
        <v>402</v>
      </c>
      <c r="W208" t="s">
        <v>33</v>
      </c>
      <c r="X208" s="27" t="s">
        <v>467</v>
      </c>
    </row>
    <row r="209" spans="21:24">
      <c r="U209" t="s">
        <v>35</v>
      </c>
      <c r="V209" t="s">
        <v>201</v>
      </c>
      <c r="W209" t="s">
        <v>33</v>
      </c>
      <c r="X209" s="27" t="s">
        <v>468</v>
      </c>
    </row>
    <row r="210" spans="21:24">
      <c r="U210" t="s">
        <v>35</v>
      </c>
      <c r="V210" t="s">
        <v>202</v>
      </c>
      <c r="W210" t="s">
        <v>33</v>
      </c>
      <c r="X210" s="27" t="s">
        <v>469</v>
      </c>
    </row>
    <row r="211" spans="21:24">
      <c r="U211" t="s">
        <v>35</v>
      </c>
      <c r="V211" t="s">
        <v>203</v>
      </c>
      <c r="W211" t="s">
        <v>33</v>
      </c>
      <c r="X211" s="27" t="s">
        <v>470</v>
      </c>
    </row>
    <row r="212" spans="21:24">
      <c r="U212" t="s">
        <v>35</v>
      </c>
      <c r="V212" t="s">
        <v>204</v>
      </c>
      <c r="W212" t="s">
        <v>33</v>
      </c>
      <c r="X212" s="27" t="s">
        <v>471</v>
      </c>
    </row>
    <row r="213" spans="21:24">
      <c r="U213" t="s">
        <v>35</v>
      </c>
      <c r="V213" t="s">
        <v>205</v>
      </c>
      <c r="W213" t="s">
        <v>33</v>
      </c>
      <c r="X213" s="27" t="s">
        <v>472</v>
      </c>
    </row>
    <row r="214" spans="21:24">
      <c r="U214" t="s">
        <v>35</v>
      </c>
      <c r="V214" t="s">
        <v>258</v>
      </c>
      <c r="W214" t="s">
        <v>33</v>
      </c>
      <c r="X214" s="27" t="s">
        <v>473</v>
      </c>
    </row>
    <row r="215" spans="21:24">
      <c r="U215" t="s">
        <v>35</v>
      </c>
      <c r="V215" t="s">
        <v>260</v>
      </c>
      <c r="W215" t="s">
        <v>33</v>
      </c>
      <c r="X215" s="27" t="s">
        <v>474</v>
      </c>
    </row>
    <row r="216" spans="21:24">
      <c r="U216" t="s">
        <v>35</v>
      </c>
      <c r="V216" t="s">
        <v>259</v>
      </c>
      <c r="W216" t="s">
        <v>33</v>
      </c>
      <c r="X216" s="27" t="s">
        <v>475</v>
      </c>
    </row>
    <row r="217" spans="21:24">
      <c r="U217" t="s">
        <v>36</v>
      </c>
      <c r="V217" t="s">
        <v>201</v>
      </c>
      <c r="W217" t="s">
        <v>33</v>
      </c>
      <c r="X217" s="27" t="s">
        <v>476</v>
      </c>
    </row>
    <row r="218" spans="21:24">
      <c r="U218" t="s">
        <v>36</v>
      </c>
      <c r="V218" t="s">
        <v>202</v>
      </c>
      <c r="W218" t="s">
        <v>33</v>
      </c>
      <c r="X218" s="27" t="s">
        <v>477</v>
      </c>
    </row>
    <row r="219" spans="21:24">
      <c r="U219" t="s">
        <v>36</v>
      </c>
      <c r="V219" t="s">
        <v>203</v>
      </c>
      <c r="W219" t="s">
        <v>33</v>
      </c>
      <c r="X219" s="27" t="s">
        <v>478</v>
      </c>
    </row>
    <row r="220" spans="21:24">
      <c r="U220" t="s">
        <v>36</v>
      </c>
      <c r="V220" t="s">
        <v>204</v>
      </c>
      <c r="W220" t="s">
        <v>33</v>
      </c>
      <c r="X220" s="27" t="s">
        <v>479</v>
      </c>
    </row>
    <row r="221" spans="21:24">
      <c r="U221" t="s">
        <v>36</v>
      </c>
      <c r="V221" t="s">
        <v>205</v>
      </c>
      <c r="W221" t="s">
        <v>33</v>
      </c>
      <c r="X221" s="6">
        <v>102</v>
      </c>
    </row>
    <row r="222" spans="21:24">
      <c r="U222" t="s">
        <v>36</v>
      </c>
      <c r="V222" t="s">
        <v>258</v>
      </c>
      <c r="W222" t="s">
        <v>33</v>
      </c>
      <c r="X222" s="6">
        <v>105</v>
      </c>
    </row>
    <row r="223" spans="21:24">
      <c r="U223" t="s">
        <v>36</v>
      </c>
      <c r="V223" t="s">
        <v>260</v>
      </c>
      <c r="W223" t="s">
        <v>33</v>
      </c>
      <c r="X223" s="6">
        <v>106</v>
      </c>
    </row>
    <row r="224" spans="21:24">
      <c r="U224" t="s">
        <v>36</v>
      </c>
      <c r="V224" t="s">
        <v>259</v>
      </c>
      <c r="W224" t="s">
        <v>33</v>
      </c>
      <c r="X224" s="6">
        <v>107</v>
      </c>
    </row>
    <row r="225" spans="21:24" ht="15">
      <c r="U225" s="4" t="s">
        <v>18</v>
      </c>
      <c r="V225" s="29" t="s">
        <v>487</v>
      </c>
      <c r="W225" t="s">
        <v>33</v>
      </c>
      <c r="X225" s="6">
        <v>108</v>
      </c>
    </row>
    <row r="226" spans="21:24" ht="15">
      <c r="U226" s="4" t="s">
        <v>20</v>
      </c>
      <c r="V226" s="29" t="s">
        <v>487</v>
      </c>
      <c r="W226" t="s">
        <v>33</v>
      </c>
      <c r="X226" s="6">
        <v>109</v>
      </c>
    </row>
    <row r="227" spans="21:24">
      <c r="U227" s="4" t="s">
        <v>22</v>
      </c>
      <c r="V227" t="s">
        <v>346</v>
      </c>
      <c r="W227" t="s">
        <v>33</v>
      </c>
      <c r="X227" s="6">
        <v>110</v>
      </c>
    </row>
    <row r="228" spans="21:24">
      <c r="U228" s="4" t="s">
        <v>22</v>
      </c>
      <c r="V228" t="s">
        <v>347</v>
      </c>
      <c r="W228" t="s">
        <v>33</v>
      </c>
      <c r="X228" s="6">
        <v>111</v>
      </c>
    </row>
    <row r="229" spans="21:24">
      <c r="U229" s="4" t="s">
        <v>22</v>
      </c>
      <c r="V229" t="s">
        <v>348</v>
      </c>
      <c r="W229" t="s">
        <v>33</v>
      </c>
      <c r="X229" s="6">
        <v>112</v>
      </c>
    </row>
    <row r="230" spans="21:24">
      <c r="V230" s="16" t="s">
        <v>439</v>
      </c>
      <c r="W230" t="s">
        <v>33</v>
      </c>
      <c r="X230" s="6">
        <v>113</v>
      </c>
    </row>
    <row r="231" spans="21:24">
      <c r="W231" t="s">
        <v>33</v>
      </c>
      <c r="X231" s="6">
        <v>114</v>
      </c>
    </row>
    <row r="232" spans="21:24">
      <c r="W232" t="s">
        <v>33</v>
      </c>
      <c r="X232" s="6">
        <v>115</v>
      </c>
    </row>
    <row r="233" spans="21:24">
      <c r="W233" t="s">
        <v>33</v>
      </c>
      <c r="X233" s="6">
        <v>116</v>
      </c>
    </row>
    <row r="234" spans="21:24">
      <c r="W234" t="s">
        <v>33</v>
      </c>
      <c r="X234" s="6">
        <v>117</v>
      </c>
    </row>
    <row r="235" spans="21:24">
      <c r="W235" t="s">
        <v>33</v>
      </c>
      <c r="X235" s="6">
        <v>119</v>
      </c>
    </row>
    <row r="236" spans="21:24">
      <c r="W236" t="s">
        <v>33</v>
      </c>
      <c r="X236" s="6">
        <v>120</v>
      </c>
    </row>
    <row r="237" spans="21:24">
      <c r="W237" t="s">
        <v>33</v>
      </c>
      <c r="X237" s="6">
        <v>121</v>
      </c>
    </row>
    <row r="238" spans="21:24">
      <c r="W238" t="s">
        <v>33</v>
      </c>
      <c r="X238" s="6">
        <v>122</v>
      </c>
    </row>
    <row r="239" spans="21:24">
      <c r="W239" t="s">
        <v>33</v>
      </c>
      <c r="X239" s="6">
        <v>124</v>
      </c>
    </row>
    <row r="240" spans="21:24">
      <c r="W240" t="s">
        <v>33</v>
      </c>
      <c r="X240" s="6">
        <v>125</v>
      </c>
    </row>
    <row r="241" spans="23:24">
      <c r="W241" t="s">
        <v>33</v>
      </c>
      <c r="X241" s="6">
        <v>127</v>
      </c>
    </row>
    <row r="242" spans="23:24">
      <c r="W242" t="s">
        <v>33</v>
      </c>
      <c r="X242" s="6">
        <v>129</v>
      </c>
    </row>
    <row r="243" spans="23:24">
      <c r="W243" t="s">
        <v>34</v>
      </c>
      <c r="X243" s="27" t="s">
        <v>458</v>
      </c>
    </row>
    <row r="244" spans="23:24">
      <c r="W244" t="s">
        <v>34</v>
      </c>
      <c r="X244" s="27" t="s">
        <v>459</v>
      </c>
    </row>
    <row r="245" spans="23:24">
      <c r="W245" t="s">
        <v>34</v>
      </c>
      <c r="X245" s="27" t="s">
        <v>460</v>
      </c>
    </row>
    <row r="246" spans="23:24">
      <c r="W246" t="s">
        <v>34</v>
      </c>
      <c r="X246" s="27" t="s">
        <v>461</v>
      </c>
    </row>
    <row r="247" spans="23:24">
      <c r="W247" t="s">
        <v>34</v>
      </c>
      <c r="X247" s="27" t="s">
        <v>462</v>
      </c>
    </row>
    <row r="248" spans="23:24">
      <c r="W248" t="s">
        <v>34</v>
      </c>
      <c r="X248" s="27" t="s">
        <v>463</v>
      </c>
    </row>
    <row r="249" spans="23:24">
      <c r="W249" t="s">
        <v>34</v>
      </c>
      <c r="X249" s="27" t="s">
        <v>464</v>
      </c>
    </row>
    <row r="250" spans="23:24">
      <c r="W250" t="s">
        <v>34</v>
      </c>
      <c r="X250" s="27" t="s">
        <v>465</v>
      </c>
    </row>
    <row r="251" spans="23:24">
      <c r="W251" t="s">
        <v>34</v>
      </c>
      <c r="X251" s="27" t="s">
        <v>466</v>
      </c>
    </row>
    <row r="252" spans="23:24">
      <c r="W252" t="s">
        <v>34</v>
      </c>
      <c r="X252" s="27" t="s">
        <v>467</v>
      </c>
    </row>
    <row r="253" spans="23:24">
      <c r="W253" t="s">
        <v>34</v>
      </c>
      <c r="X253" s="27" t="s">
        <v>468</v>
      </c>
    </row>
    <row r="254" spans="23:24">
      <c r="W254" t="s">
        <v>34</v>
      </c>
      <c r="X254" s="27" t="s">
        <v>469</v>
      </c>
    </row>
    <row r="255" spans="23:24">
      <c r="W255" t="s">
        <v>34</v>
      </c>
      <c r="X255" s="27" t="s">
        <v>470</v>
      </c>
    </row>
    <row r="256" spans="23:24">
      <c r="W256" t="s">
        <v>34</v>
      </c>
      <c r="X256" s="27" t="s">
        <v>471</v>
      </c>
    </row>
    <row r="257" spans="23:24">
      <c r="W257" t="s">
        <v>34</v>
      </c>
      <c r="X257" s="27" t="s">
        <v>472</v>
      </c>
    </row>
    <row r="258" spans="23:24">
      <c r="W258" t="s">
        <v>34</v>
      </c>
      <c r="X258" s="27" t="s">
        <v>473</v>
      </c>
    </row>
    <row r="259" spans="23:24">
      <c r="W259" t="s">
        <v>34</v>
      </c>
      <c r="X259" s="27" t="s">
        <v>474</v>
      </c>
    </row>
    <row r="260" spans="23:24">
      <c r="W260" t="s">
        <v>34</v>
      </c>
      <c r="X260" s="27" t="s">
        <v>475</v>
      </c>
    </row>
    <row r="261" spans="23:24">
      <c r="W261" t="s">
        <v>34</v>
      </c>
      <c r="X261" s="27" t="s">
        <v>476</v>
      </c>
    </row>
    <row r="262" spans="23:24">
      <c r="W262" t="s">
        <v>34</v>
      </c>
      <c r="X262" s="27" t="s">
        <v>477</v>
      </c>
    </row>
    <row r="263" spans="23:24">
      <c r="W263" t="s">
        <v>34</v>
      </c>
      <c r="X263" s="27" t="s">
        <v>478</v>
      </c>
    </row>
    <row r="264" spans="23:24">
      <c r="W264" t="s">
        <v>34</v>
      </c>
      <c r="X264" s="27" t="s">
        <v>479</v>
      </c>
    </row>
    <row r="265" spans="23:24">
      <c r="W265" t="s">
        <v>34</v>
      </c>
      <c r="X265" s="6">
        <v>102</v>
      </c>
    </row>
    <row r="266" spans="23:24">
      <c r="W266" t="s">
        <v>34</v>
      </c>
      <c r="X266" s="6">
        <v>105</v>
      </c>
    </row>
    <row r="267" spans="23:24">
      <c r="W267" t="s">
        <v>34</v>
      </c>
      <c r="X267" s="6">
        <v>106</v>
      </c>
    </row>
    <row r="268" spans="23:24">
      <c r="W268" t="s">
        <v>34</v>
      </c>
      <c r="X268" s="6">
        <v>107</v>
      </c>
    </row>
    <row r="269" spans="23:24">
      <c r="W269" t="s">
        <v>34</v>
      </c>
      <c r="X269" s="6">
        <v>108</v>
      </c>
    </row>
    <row r="270" spans="23:24">
      <c r="W270" t="s">
        <v>34</v>
      </c>
      <c r="X270" s="6">
        <v>109</v>
      </c>
    </row>
    <row r="271" spans="23:24">
      <c r="W271" t="s">
        <v>34</v>
      </c>
      <c r="X271" s="6">
        <v>110</v>
      </c>
    </row>
    <row r="272" spans="23:24">
      <c r="W272" t="s">
        <v>34</v>
      </c>
      <c r="X272" s="6">
        <v>111</v>
      </c>
    </row>
    <row r="273" spans="23:24">
      <c r="W273" t="s">
        <v>34</v>
      </c>
      <c r="X273" s="6">
        <v>112</v>
      </c>
    </row>
    <row r="274" spans="23:24">
      <c r="W274" t="s">
        <v>34</v>
      </c>
      <c r="X274" s="6">
        <v>113</v>
      </c>
    </row>
    <row r="275" spans="23:24">
      <c r="W275" t="s">
        <v>34</v>
      </c>
      <c r="X275" s="6">
        <v>114</v>
      </c>
    </row>
    <row r="276" spans="23:24">
      <c r="W276" t="s">
        <v>34</v>
      </c>
      <c r="X276" s="6">
        <v>115</v>
      </c>
    </row>
    <row r="277" spans="23:24">
      <c r="W277" t="s">
        <v>34</v>
      </c>
      <c r="X277" s="6">
        <v>116</v>
      </c>
    </row>
    <row r="278" spans="23:24">
      <c r="W278" t="s">
        <v>34</v>
      </c>
      <c r="X278" s="6">
        <v>117</v>
      </c>
    </row>
    <row r="279" spans="23:24">
      <c r="W279" t="s">
        <v>34</v>
      </c>
      <c r="X279" s="6">
        <v>119</v>
      </c>
    </row>
    <row r="280" spans="23:24">
      <c r="W280" t="s">
        <v>34</v>
      </c>
      <c r="X280" s="6">
        <v>120</v>
      </c>
    </row>
    <row r="281" spans="23:24">
      <c r="W281" t="s">
        <v>34</v>
      </c>
      <c r="X281" s="6">
        <v>121</v>
      </c>
    </row>
    <row r="282" spans="23:24">
      <c r="W282" t="s">
        <v>34</v>
      </c>
      <c r="X282" s="6">
        <v>122</v>
      </c>
    </row>
    <row r="283" spans="23:24">
      <c r="W283" t="s">
        <v>34</v>
      </c>
      <c r="X283" s="6">
        <v>124</v>
      </c>
    </row>
    <row r="284" spans="23:24">
      <c r="W284" t="s">
        <v>34</v>
      </c>
      <c r="X284" s="6">
        <v>125</v>
      </c>
    </row>
    <row r="285" spans="23:24">
      <c r="W285" t="s">
        <v>34</v>
      </c>
      <c r="X285" s="6">
        <v>127</v>
      </c>
    </row>
    <row r="286" spans="23:24">
      <c r="W286" t="s">
        <v>34</v>
      </c>
      <c r="X286" s="6">
        <v>129</v>
      </c>
    </row>
    <row r="287" spans="23:24">
      <c r="W287" t="s">
        <v>35</v>
      </c>
      <c r="X287" s="27" t="s">
        <v>458</v>
      </c>
    </row>
    <row r="288" spans="23:24">
      <c r="W288" t="s">
        <v>261</v>
      </c>
      <c r="X288" s="27" t="s">
        <v>459</v>
      </c>
    </row>
    <row r="289" spans="23:24">
      <c r="W289" t="s">
        <v>262</v>
      </c>
      <c r="X289" s="27" t="s">
        <v>460</v>
      </c>
    </row>
    <row r="290" spans="23:24">
      <c r="W290" t="s">
        <v>263</v>
      </c>
      <c r="X290" s="27" t="s">
        <v>461</v>
      </c>
    </row>
    <row r="291" spans="23:24">
      <c r="W291" t="s">
        <v>264</v>
      </c>
      <c r="X291" s="27" t="s">
        <v>462</v>
      </c>
    </row>
    <row r="292" spans="23:24">
      <c r="W292" t="s">
        <v>265</v>
      </c>
      <c r="X292" s="27" t="s">
        <v>463</v>
      </c>
    </row>
    <row r="293" spans="23:24">
      <c r="W293" t="s">
        <v>266</v>
      </c>
      <c r="X293" s="27" t="s">
        <v>464</v>
      </c>
    </row>
    <row r="294" spans="23:24">
      <c r="W294" t="s">
        <v>267</v>
      </c>
      <c r="X294" s="27" t="s">
        <v>465</v>
      </c>
    </row>
    <row r="295" spans="23:24">
      <c r="W295" t="s">
        <v>268</v>
      </c>
      <c r="X295" s="27" t="s">
        <v>466</v>
      </c>
    </row>
    <row r="296" spans="23:24">
      <c r="W296" t="s">
        <v>269</v>
      </c>
      <c r="X296" s="27" t="s">
        <v>467</v>
      </c>
    </row>
    <row r="297" spans="23:24">
      <c r="W297" t="s">
        <v>270</v>
      </c>
      <c r="X297" s="27" t="s">
        <v>468</v>
      </c>
    </row>
    <row r="298" spans="23:24">
      <c r="W298" t="s">
        <v>271</v>
      </c>
      <c r="X298" s="27" t="s">
        <v>469</v>
      </c>
    </row>
    <row r="299" spans="23:24">
      <c r="W299" t="s">
        <v>272</v>
      </c>
      <c r="X299" s="27" t="s">
        <v>470</v>
      </c>
    </row>
    <row r="300" spans="23:24">
      <c r="W300" t="s">
        <v>273</v>
      </c>
      <c r="X300" s="27" t="s">
        <v>471</v>
      </c>
    </row>
    <row r="301" spans="23:24">
      <c r="W301" t="s">
        <v>274</v>
      </c>
      <c r="X301" s="27" t="s">
        <v>472</v>
      </c>
    </row>
    <row r="302" spans="23:24">
      <c r="W302" t="s">
        <v>275</v>
      </c>
      <c r="X302" s="27" t="s">
        <v>473</v>
      </c>
    </row>
    <row r="303" spans="23:24">
      <c r="W303" t="s">
        <v>276</v>
      </c>
      <c r="X303" s="27" t="s">
        <v>474</v>
      </c>
    </row>
    <row r="304" spans="23:24">
      <c r="W304" t="s">
        <v>277</v>
      </c>
      <c r="X304" s="27" t="s">
        <v>475</v>
      </c>
    </row>
    <row r="305" spans="23:24">
      <c r="W305" t="s">
        <v>278</v>
      </c>
      <c r="X305" s="27" t="s">
        <v>476</v>
      </c>
    </row>
    <row r="306" spans="23:24">
      <c r="W306" t="s">
        <v>279</v>
      </c>
      <c r="X306" s="27" t="s">
        <v>477</v>
      </c>
    </row>
    <row r="307" spans="23:24">
      <c r="W307" t="s">
        <v>280</v>
      </c>
      <c r="X307" s="27" t="s">
        <v>478</v>
      </c>
    </row>
    <row r="308" spans="23:24">
      <c r="W308" t="s">
        <v>281</v>
      </c>
      <c r="X308" s="27" t="s">
        <v>479</v>
      </c>
    </row>
    <row r="309" spans="23:24">
      <c r="W309" t="s">
        <v>282</v>
      </c>
      <c r="X309" s="6">
        <v>102</v>
      </c>
    </row>
    <row r="310" spans="23:24">
      <c r="W310" t="s">
        <v>283</v>
      </c>
      <c r="X310" s="6">
        <v>105</v>
      </c>
    </row>
    <row r="311" spans="23:24">
      <c r="W311" t="s">
        <v>284</v>
      </c>
      <c r="X311" s="6">
        <v>106</v>
      </c>
    </row>
    <row r="312" spans="23:24">
      <c r="W312" t="s">
        <v>285</v>
      </c>
      <c r="X312" s="6">
        <v>107</v>
      </c>
    </row>
    <row r="313" spans="23:24">
      <c r="W313" t="s">
        <v>286</v>
      </c>
      <c r="X313" s="6">
        <v>108</v>
      </c>
    </row>
    <row r="314" spans="23:24">
      <c r="W314" t="s">
        <v>287</v>
      </c>
      <c r="X314" s="6">
        <v>109</v>
      </c>
    </row>
    <row r="315" spans="23:24">
      <c r="W315" t="s">
        <v>288</v>
      </c>
      <c r="X315" s="6">
        <v>110</v>
      </c>
    </row>
    <row r="316" spans="23:24">
      <c r="W316" t="s">
        <v>289</v>
      </c>
      <c r="X316" s="6">
        <v>111</v>
      </c>
    </row>
    <row r="317" spans="23:24">
      <c r="W317" t="s">
        <v>290</v>
      </c>
      <c r="X317" s="6">
        <v>112</v>
      </c>
    </row>
    <row r="318" spans="23:24">
      <c r="W318" t="s">
        <v>291</v>
      </c>
      <c r="X318" s="6">
        <v>113</v>
      </c>
    </row>
    <row r="319" spans="23:24">
      <c r="W319" t="s">
        <v>292</v>
      </c>
      <c r="X319" s="6">
        <v>114</v>
      </c>
    </row>
    <row r="320" spans="23:24">
      <c r="W320" t="s">
        <v>293</v>
      </c>
      <c r="X320" s="6">
        <v>115</v>
      </c>
    </row>
    <row r="321" spans="23:24">
      <c r="W321" t="s">
        <v>294</v>
      </c>
      <c r="X321" s="6">
        <v>116</v>
      </c>
    </row>
    <row r="322" spans="23:24">
      <c r="W322" t="s">
        <v>295</v>
      </c>
      <c r="X322" s="6">
        <v>117</v>
      </c>
    </row>
    <row r="323" spans="23:24">
      <c r="W323" t="s">
        <v>296</v>
      </c>
      <c r="X323" s="6">
        <v>119</v>
      </c>
    </row>
    <row r="324" spans="23:24">
      <c r="W324" t="s">
        <v>297</v>
      </c>
      <c r="X324" s="6">
        <v>120</v>
      </c>
    </row>
    <row r="325" spans="23:24">
      <c r="W325" t="s">
        <v>298</v>
      </c>
      <c r="X325" s="6">
        <v>121</v>
      </c>
    </row>
    <row r="326" spans="23:24">
      <c r="W326" t="s">
        <v>299</v>
      </c>
      <c r="X326" s="6">
        <v>122</v>
      </c>
    </row>
    <row r="327" spans="23:24">
      <c r="W327" t="s">
        <v>300</v>
      </c>
      <c r="X327" s="6">
        <v>124</v>
      </c>
    </row>
    <row r="328" spans="23:24">
      <c r="W328" t="s">
        <v>301</v>
      </c>
      <c r="X328" s="6">
        <v>125</v>
      </c>
    </row>
    <row r="329" spans="23:24">
      <c r="W329" t="s">
        <v>302</v>
      </c>
      <c r="X329" s="6">
        <v>127</v>
      </c>
    </row>
    <row r="330" spans="23:24">
      <c r="W330" t="s">
        <v>303</v>
      </c>
      <c r="X330" s="6">
        <v>129</v>
      </c>
    </row>
    <row r="331" spans="23:24">
      <c r="W331" t="s">
        <v>36</v>
      </c>
      <c r="X331" s="27" t="s">
        <v>458</v>
      </c>
    </row>
    <row r="332" spans="23:24">
      <c r="W332" t="s">
        <v>36</v>
      </c>
      <c r="X332" s="27" t="s">
        <v>459</v>
      </c>
    </row>
    <row r="333" spans="23:24">
      <c r="W333" t="s">
        <v>36</v>
      </c>
      <c r="X333" s="27" t="s">
        <v>460</v>
      </c>
    </row>
    <row r="334" spans="23:24">
      <c r="W334" t="s">
        <v>36</v>
      </c>
      <c r="X334" s="27" t="s">
        <v>461</v>
      </c>
    </row>
    <row r="335" spans="23:24">
      <c r="W335" t="s">
        <v>36</v>
      </c>
      <c r="X335" s="27" t="s">
        <v>462</v>
      </c>
    </row>
    <row r="336" spans="23:24">
      <c r="W336" t="s">
        <v>36</v>
      </c>
      <c r="X336" s="27" t="s">
        <v>463</v>
      </c>
    </row>
    <row r="337" spans="23:24">
      <c r="W337" t="s">
        <v>36</v>
      </c>
      <c r="X337" s="27" t="s">
        <v>464</v>
      </c>
    </row>
    <row r="338" spans="23:24">
      <c r="W338" t="s">
        <v>36</v>
      </c>
      <c r="X338" s="27" t="s">
        <v>465</v>
      </c>
    </row>
    <row r="339" spans="23:24">
      <c r="W339" t="s">
        <v>36</v>
      </c>
      <c r="X339" s="27" t="s">
        <v>466</v>
      </c>
    </row>
    <row r="340" spans="23:24">
      <c r="W340" t="s">
        <v>36</v>
      </c>
      <c r="X340" s="27" t="s">
        <v>467</v>
      </c>
    </row>
    <row r="341" spans="23:24">
      <c r="W341" t="s">
        <v>36</v>
      </c>
      <c r="X341" s="27" t="s">
        <v>468</v>
      </c>
    </row>
    <row r="342" spans="23:24">
      <c r="W342" t="s">
        <v>36</v>
      </c>
      <c r="X342" s="27" t="s">
        <v>469</v>
      </c>
    </row>
    <row r="343" spans="23:24">
      <c r="W343" t="s">
        <v>36</v>
      </c>
      <c r="X343" s="27" t="s">
        <v>470</v>
      </c>
    </row>
    <row r="344" spans="23:24">
      <c r="W344" t="s">
        <v>36</v>
      </c>
      <c r="X344" s="27" t="s">
        <v>471</v>
      </c>
    </row>
    <row r="345" spans="23:24">
      <c r="W345" t="s">
        <v>36</v>
      </c>
      <c r="X345" s="27" t="s">
        <v>472</v>
      </c>
    </row>
    <row r="346" spans="23:24">
      <c r="W346" t="s">
        <v>36</v>
      </c>
      <c r="X346" s="27" t="s">
        <v>473</v>
      </c>
    </row>
    <row r="347" spans="23:24">
      <c r="W347" t="s">
        <v>36</v>
      </c>
      <c r="X347" s="27" t="s">
        <v>474</v>
      </c>
    </row>
    <row r="348" spans="23:24">
      <c r="W348" t="s">
        <v>36</v>
      </c>
      <c r="X348" s="27" t="s">
        <v>475</v>
      </c>
    </row>
    <row r="349" spans="23:24">
      <c r="W349" t="s">
        <v>36</v>
      </c>
      <c r="X349" s="27" t="s">
        <v>476</v>
      </c>
    </row>
    <row r="350" spans="23:24">
      <c r="W350" t="s">
        <v>36</v>
      </c>
      <c r="X350" s="27" t="s">
        <v>477</v>
      </c>
    </row>
    <row r="351" spans="23:24">
      <c r="W351" t="s">
        <v>36</v>
      </c>
      <c r="X351" s="27" t="s">
        <v>478</v>
      </c>
    </row>
    <row r="352" spans="23:24">
      <c r="W352" t="s">
        <v>36</v>
      </c>
      <c r="X352" s="27" t="s">
        <v>479</v>
      </c>
    </row>
    <row r="353" spans="23:24">
      <c r="W353" t="s">
        <v>36</v>
      </c>
      <c r="X353" s="6">
        <v>102</v>
      </c>
    </row>
    <row r="354" spans="23:24">
      <c r="W354" t="s">
        <v>36</v>
      </c>
      <c r="X354" s="6">
        <v>105</v>
      </c>
    </row>
    <row r="355" spans="23:24">
      <c r="W355" t="s">
        <v>36</v>
      </c>
      <c r="X355" s="6">
        <v>106</v>
      </c>
    </row>
    <row r="356" spans="23:24">
      <c r="W356" t="s">
        <v>36</v>
      </c>
      <c r="X356" s="6">
        <v>107</v>
      </c>
    </row>
    <row r="357" spans="23:24">
      <c r="W357" t="s">
        <v>36</v>
      </c>
      <c r="X357" s="6">
        <v>108</v>
      </c>
    </row>
    <row r="358" spans="23:24">
      <c r="W358" t="s">
        <v>36</v>
      </c>
      <c r="X358" s="6">
        <v>109</v>
      </c>
    </row>
    <row r="359" spans="23:24">
      <c r="W359" t="s">
        <v>36</v>
      </c>
      <c r="X359" s="6">
        <v>110</v>
      </c>
    </row>
    <row r="360" spans="23:24">
      <c r="W360" t="s">
        <v>36</v>
      </c>
      <c r="X360" s="6">
        <v>111</v>
      </c>
    </row>
    <row r="361" spans="23:24">
      <c r="W361" t="s">
        <v>36</v>
      </c>
      <c r="X361" s="6">
        <v>112</v>
      </c>
    </row>
    <row r="362" spans="23:24">
      <c r="W362" t="s">
        <v>36</v>
      </c>
      <c r="X362" s="6">
        <v>113</v>
      </c>
    </row>
    <row r="363" spans="23:24">
      <c r="W363" t="s">
        <v>36</v>
      </c>
      <c r="X363" s="6">
        <v>114</v>
      </c>
    </row>
    <row r="364" spans="23:24">
      <c r="W364" t="s">
        <v>36</v>
      </c>
      <c r="X364" s="6">
        <v>115</v>
      </c>
    </row>
    <row r="365" spans="23:24">
      <c r="W365" t="s">
        <v>36</v>
      </c>
      <c r="X365" s="6">
        <v>116</v>
      </c>
    </row>
    <row r="366" spans="23:24">
      <c r="W366" t="s">
        <v>36</v>
      </c>
      <c r="X366" s="6">
        <v>117</v>
      </c>
    </row>
    <row r="367" spans="23:24">
      <c r="W367" t="s">
        <v>36</v>
      </c>
      <c r="X367" s="6">
        <v>119</v>
      </c>
    </row>
    <row r="368" spans="23:24">
      <c r="W368" t="s">
        <v>36</v>
      </c>
      <c r="X368" s="6">
        <v>120</v>
      </c>
    </row>
    <row r="369" spans="23:24">
      <c r="W369" t="s">
        <v>36</v>
      </c>
      <c r="X369" s="6">
        <v>121</v>
      </c>
    </row>
    <row r="370" spans="23:24">
      <c r="W370" t="s">
        <v>36</v>
      </c>
      <c r="X370" s="6">
        <v>122</v>
      </c>
    </row>
    <row r="371" spans="23:24">
      <c r="W371" t="s">
        <v>36</v>
      </c>
      <c r="X371" s="6">
        <v>124</v>
      </c>
    </row>
    <row r="372" spans="23:24">
      <c r="W372" t="s">
        <v>36</v>
      </c>
      <c r="X372" s="6">
        <v>125</v>
      </c>
    </row>
    <row r="373" spans="23:24">
      <c r="W373" t="s">
        <v>36</v>
      </c>
      <c r="X373" s="6">
        <v>127</v>
      </c>
    </row>
    <row r="374" spans="23:24">
      <c r="W374" t="s">
        <v>36</v>
      </c>
      <c r="X374" s="6">
        <v>129</v>
      </c>
    </row>
    <row r="375" spans="23:24">
      <c r="W375" s="4" t="s">
        <v>18</v>
      </c>
      <c r="X375" t="s">
        <v>304</v>
      </c>
    </row>
    <row r="376" spans="23:24">
      <c r="W376" s="4" t="s">
        <v>18</v>
      </c>
      <c r="X376" t="s">
        <v>305</v>
      </c>
    </row>
    <row r="377" spans="23:24">
      <c r="W377" s="4" t="s">
        <v>18</v>
      </c>
      <c r="X377" t="s">
        <v>306</v>
      </c>
    </row>
    <row r="378" spans="23:24">
      <c r="W378" s="4" t="s">
        <v>18</v>
      </c>
      <c r="X378" t="s">
        <v>307</v>
      </c>
    </row>
    <row r="379" spans="23:24">
      <c r="W379" s="4" t="s">
        <v>18</v>
      </c>
      <c r="X379" t="s">
        <v>308</v>
      </c>
    </row>
    <row r="380" spans="23:24">
      <c r="W380" s="4" t="s">
        <v>18</v>
      </c>
      <c r="X380" t="s">
        <v>309</v>
      </c>
    </row>
    <row r="381" spans="23:24">
      <c r="W381" s="4" t="s">
        <v>18</v>
      </c>
      <c r="X381" t="s">
        <v>310</v>
      </c>
    </row>
    <row r="382" spans="23:24">
      <c r="W382" s="4" t="s">
        <v>18</v>
      </c>
      <c r="X382" t="s">
        <v>311</v>
      </c>
    </row>
    <row r="383" spans="23:24">
      <c r="W383" s="4" t="s">
        <v>18</v>
      </c>
      <c r="X383" t="s">
        <v>312</v>
      </c>
    </row>
    <row r="384" spans="23:24">
      <c r="W384" s="4" t="s">
        <v>18</v>
      </c>
      <c r="X384" t="s">
        <v>313</v>
      </c>
    </row>
    <row r="385" spans="23:24">
      <c r="W385" s="4" t="s">
        <v>18</v>
      </c>
      <c r="X385" t="s">
        <v>314</v>
      </c>
    </row>
    <row r="386" spans="23:24">
      <c r="W386" s="4" t="s">
        <v>18</v>
      </c>
      <c r="X386" t="s">
        <v>315</v>
      </c>
    </row>
    <row r="387" spans="23:24">
      <c r="W387" s="4" t="s">
        <v>18</v>
      </c>
      <c r="X387" t="s">
        <v>316</v>
      </c>
    </row>
    <row r="388" spans="23:24">
      <c r="W388" s="4" t="s">
        <v>18</v>
      </c>
      <c r="X388" t="s">
        <v>317</v>
      </c>
    </row>
    <row r="389" spans="23:24">
      <c r="W389" s="4" t="s">
        <v>18</v>
      </c>
      <c r="X389" t="s">
        <v>318</v>
      </c>
    </row>
    <row r="390" spans="23:24">
      <c r="W390" s="4" t="s">
        <v>18</v>
      </c>
      <c r="X390" t="s">
        <v>319</v>
      </c>
    </row>
    <row r="391" spans="23:24">
      <c r="W391" s="4" t="s">
        <v>18</v>
      </c>
      <c r="X391" t="s">
        <v>320</v>
      </c>
    </row>
    <row r="392" spans="23:24">
      <c r="W392" s="4" t="s">
        <v>18</v>
      </c>
      <c r="X392" t="s">
        <v>321</v>
      </c>
    </row>
    <row r="393" spans="23:24">
      <c r="W393" s="4" t="s">
        <v>18</v>
      </c>
      <c r="X393" t="s">
        <v>322</v>
      </c>
    </row>
    <row r="394" spans="23:24">
      <c r="W394" s="4" t="s">
        <v>18</v>
      </c>
      <c r="X394" t="s">
        <v>323</v>
      </c>
    </row>
    <row r="395" spans="23:24">
      <c r="W395" s="4" t="s">
        <v>18</v>
      </c>
      <c r="X395" t="s">
        <v>324</v>
      </c>
    </row>
    <row r="396" spans="23:24" ht="15">
      <c r="W396" s="4" t="s">
        <v>20</v>
      </c>
      <c r="X396" s="29" t="s">
        <v>487</v>
      </c>
    </row>
    <row r="397" spans="23:24">
      <c r="W397" s="4" t="s">
        <v>22</v>
      </c>
      <c r="X397" t="s">
        <v>349</v>
      </c>
    </row>
    <row r="398" spans="23:24">
      <c r="W398" s="4" t="s">
        <v>22</v>
      </c>
      <c r="X398" t="s">
        <v>350</v>
      </c>
    </row>
    <row r="399" spans="23:24">
      <c r="W399" s="4" t="s">
        <v>22</v>
      </c>
      <c r="X399" t="s">
        <v>351</v>
      </c>
    </row>
    <row r="400" spans="23:24">
      <c r="W400" s="4" t="s">
        <v>22</v>
      </c>
      <c r="X400" t="s">
        <v>352</v>
      </c>
    </row>
    <row r="401" spans="23:24">
      <c r="W401" s="4" t="s">
        <v>22</v>
      </c>
      <c r="X401" t="s">
        <v>353</v>
      </c>
    </row>
    <row r="402" spans="23:24">
      <c r="W402" s="4" t="s">
        <v>22</v>
      </c>
      <c r="X402" t="s">
        <v>354</v>
      </c>
    </row>
    <row r="403" spans="23:24">
      <c r="W403" s="4" t="s">
        <v>22</v>
      </c>
      <c r="X403" t="s">
        <v>355</v>
      </c>
    </row>
    <row r="404" spans="23:24">
      <c r="W404" s="4" t="s">
        <v>22</v>
      </c>
      <c r="X404" t="s">
        <v>356</v>
      </c>
    </row>
    <row r="405" spans="23:24">
      <c r="W405" s="4" t="s">
        <v>22</v>
      </c>
      <c r="X405" t="s">
        <v>357</v>
      </c>
    </row>
    <row r="406" spans="23:24">
      <c r="W406" s="4" t="s">
        <v>22</v>
      </c>
      <c r="X406" t="s">
        <v>358</v>
      </c>
    </row>
    <row r="407" spans="23:24">
      <c r="W407" s="4" t="s">
        <v>22</v>
      </c>
      <c r="X407" t="s">
        <v>359</v>
      </c>
    </row>
    <row r="408" spans="23:24">
      <c r="W408" s="4" t="s">
        <v>22</v>
      </c>
      <c r="X408" t="s">
        <v>360</v>
      </c>
    </row>
    <row r="409" spans="23:24">
      <c r="W409" s="4" t="s">
        <v>22</v>
      </c>
      <c r="X409" t="s">
        <v>361</v>
      </c>
    </row>
    <row r="410" spans="23:24">
      <c r="W410" s="4" t="s">
        <v>22</v>
      </c>
      <c r="X410" t="s">
        <v>362</v>
      </c>
    </row>
    <row r="411" spans="23:24">
      <c r="W411" s="4" t="s">
        <v>22</v>
      </c>
      <c r="X411" t="s">
        <v>363</v>
      </c>
    </row>
    <row r="412" spans="23:24">
      <c r="X412" s="16" t="s">
        <v>440</v>
      </c>
    </row>
  </sheetData>
  <sheetProtection password="CE28" sheet="1" objects="1" scenarios="1" formatCells="0" formatColumns="0" formatRows="0" insertColumns="0" insertRows="0" insertHyperlinks="0" deleteColumns="0" deleteRows="0" sort="0" autoFilter="0" pivotTables="0"/>
  <mergeCells count="7">
    <mergeCell ref="AS11:AW11"/>
    <mergeCell ref="AS8:AW8"/>
    <mergeCell ref="A26:A27"/>
    <mergeCell ref="B26:B27"/>
    <mergeCell ref="C26:C27"/>
    <mergeCell ref="D26:D27"/>
    <mergeCell ref="AS14:AW14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2"/>
  <dimension ref="B3:K7"/>
  <sheetViews>
    <sheetView workbookViewId="0">
      <selection activeCell="E11" sqref="E11"/>
    </sheetView>
  </sheetViews>
  <sheetFormatPr defaultRowHeight="14.25"/>
  <sheetData>
    <row r="3" spans="2:11" ht="14.25" customHeight="1" thickBot="1">
      <c r="I3" t="s">
        <v>513</v>
      </c>
      <c r="J3" s="81" t="s">
        <v>513</v>
      </c>
    </row>
    <row r="4" spans="2:11" ht="18.75" thickBot="1">
      <c r="B4" s="39" t="s">
        <v>489</v>
      </c>
      <c r="C4" s="40">
        <v>2</v>
      </c>
      <c r="D4">
        <v>1180</v>
      </c>
      <c r="E4" s="72">
        <v>1</v>
      </c>
      <c r="F4" s="72">
        <v>2</v>
      </c>
      <c r="G4">
        <v>1</v>
      </c>
      <c r="I4" t="s">
        <v>510</v>
      </c>
      <c r="J4" t="s">
        <v>510</v>
      </c>
      <c r="K4">
        <v>2</v>
      </c>
    </row>
    <row r="5" spans="2:11" ht="18.75" thickBot="1">
      <c r="B5" s="39" t="s">
        <v>490</v>
      </c>
      <c r="D5">
        <v>1280</v>
      </c>
      <c r="E5" s="72">
        <v>2</v>
      </c>
      <c r="F5" s="72"/>
      <c r="I5" t="s">
        <v>511</v>
      </c>
      <c r="J5" t="s">
        <v>511</v>
      </c>
    </row>
    <row r="6" spans="2:11" ht="18">
      <c r="D6">
        <v>1380</v>
      </c>
      <c r="E6" s="72">
        <v>3</v>
      </c>
      <c r="F6" s="72"/>
    </row>
    <row r="7" spans="2:11" ht="18">
      <c r="D7">
        <v>2380</v>
      </c>
      <c r="E7" s="73">
        <v>4</v>
      </c>
      <c r="F7" s="73"/>
    </row>
  </sheetData>
  <sheetProtection formatCells="0" formatColumns="0" formatRows="0" insertColumns="0" insertRows="0" insertHyperlinks="0" deleteColumns="0" deleteRows="0" sort="0" autoFilter="0" pivotTables="0"/>
  <protectedRanges>
    <protectedRange sqref="B4:C5" name="Диапазон1"/>
  </protectedRange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6"/>
  <dimension ref="B1:AI54"/>
  <sheetViews>
    <sheetView showGridLines="0" tabSelected="1" zoomScale="85" zoomScaleNormal="85" workbookViewId="0">
      <selection activeCell="C5" sqref="C5:U5"/>
    </sheetView>
  </sheetViews>
  <sheetFormatPr defaultRowHeight="14.25"/>
  <cols>
    <col min="1" max="1" width="2.25" customWidth="1"/>
    <col min="2" max="2" width="3.125" customWidth="1"/>
    <col min="3" max="3" width="9.75" customWidth="1"/>
    <col min="4" max="4" width="4.625" customWidth="1"/>
    <col min="5" max="5" width="13.375" customWidth="1"/>
    <col min="6" max="6" width="6.75" customWidth="1"/>
    <col min="7" max="7" width="5.625" customWidth="1"/>
    <col min="8" max="8" width="4.25" customWidth="1"/>
    <col min="9" max="9" width="5.25" customWidth="1"/>
    <col min="10" max="10" width="4.5" customWidth="1"/>
    <col min="11" max="11" width="6.5" customWidth="1"/>
    <col min="12" max="12" width="4.375" customWidth="1"/>
    <col min="13" max="13" width="3" customWidth="1"/>
    <col min="14" max="14" width="3.125" customWidth="1"/>
    <col min="15" max="15" width="4.875" customWidth="1"/>
    <col min="16" max="16" width="4.375" customWidth="1"/>
    <col min="17" max="17" width="4.25" customWidth="1"/>
    <col min="18" max="18" width="5.875" customWidth="1"/>
    <col min="19" max="19" width="6" customWidth="1"/>
    <col min="20" max="21" width="4.875" customWidth="1"/>
    <col min="22" max="22" width="4.5" customWidth="1"/>
    <col min="23" max="23" width="5.375" customWidth="1"/>
    <col min="24" max="24" width="5.625" customWidth="1"/>
    <col min="25" max="25" width="4.75" customWidth="1"/>
    <col min="26" max="26" width="4.875" customWidth="1"/>
    <col min="27" max="27" width="3.75" customWidth="1"/>
    <col min="28" max="28" width="0.875" customWidth="1"/>
    <col min="29" max="29" width="4.5" customWidth="1"/>
    <col min="30" max="30" width="2.25" customWidth="1"/>
    <col min="31" max="31" width="2.625" customWidth="1"/>
    <col min="32" max="32" width="2" customWidth="1"/>
    <col min="34" max="34" width="3.125" customWidth="1"/>
    <col min="35" max="35" width="1.875" customWidth="1"/>
  </cols>
  <sheetData>
    <row r="1" spans="3:35" ht="73.5" customHeight="1"/>
    <row r="2" spans="3:35">
      <c r="O2" s="15"/>
      <c r="Y2" s="125" t="s">
        <v>499</v>
      </c>
      <c r="Z2" s="125"/>
      <c r="AA2" s="125"/>
      <c r="AB2" s="125"/>
      <c r="AC2" s="125"/>
      <c r="AD2" s="125"/>
      <c r="AE2" s="125"/>
      <c r="AF2" s="125"/>
      <c r="AG2" s="125"/>
    </row>
    <row r="3" spans="3:35" ht="23.25" customHeight="1">
      <c r="C3" s="71" t="s">
        <v>496</v>
      </c>
      <c r="D3" s="45"/>
      <c r="E3" s="45"/>
      <c r="F3" s="45"/>
      <c r="G3" s="45"/>
      <c r="H3" s="45"/>
      <c r="I3" s="45"/>
      <c r="J3" s="45"/>
      <c r="X3" s="47"/>
      <c r="Y3" s="125"/>
      <c r="Z3" s="125"/>
      <c r="AA3" s="125"/>
      <c r="AB3" s="125"/>
      <c r="AC3" s="125"/>
      <c r="AD3" s="125"/>
      <c r="AE3" s="125"/>
      <c r="AF3" s="125"/>
      <c r="AG3" s="125"/>
      <c r="AH3" s="47"/>
      <c r="AI3" s="47"/>
    </row>
    <row r="4" spans="3:35" ht="14.25" customHeight="1">
      <c r="C4" s="102" t="s">
        <v>503</v>
      </c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3"/>
      <c r="V4" s="80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</row>
    <row r="5" spans="3:35" ht="14.25" customHeight="1">
      <c r="C5" s="102" t="s">
        <v>500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3"/>
      <c r="V5" s="68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</row>
    <row r="6" spans="3:35" ht="14.25" customHeight="1">
      <c r="C6" s="102" t="s">
        <v>501</v>
      </c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3"/>
      <c r="V6" s="41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</row>
    <row r="7" spans="3:35" ht="14.25" customHeight="1">
      <c r="C7" s="102" t="s">
        <v>504</v>
      </c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3"/>
      <c r="V7" s="69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</row>
    <row r="8" spans="3:35" ht="14.25" customHeight="1">
      <c r="C8" s="102" t="s">
        <v>505</v>
      </c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3"/>
      <c r="V8" s="42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</row>
    <row r="9" spans="3:35" ht="14.25" customHeight="1">
      <c r="C9" s="102" t="s">
        <v>502</v>
      </c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3"/>
      <c r="V9" s="70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</row>
    <row r="10" spans="3:35" ht="14.25" customHeight="1">
      <c r="C10" s="102" t="s">
        <v>512</v>
      </c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3"/>
      <c r="V10" s="46"/>
      <c r="W10" s="18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</row>
    <row r="11" spans="3:35" ht="5.25" customHeight="1">
      <c r="C11" s="15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5"/>
    </row>
    <row r="12" spans="3:35" ht="8.25" customHeight="1">
      <c r="C12" s="104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50"/>
    </row>
    <row r="13" spans="3:35" ht="18" customHeight="1">
      <c r="C13" s="105"/>
      <c r="D13" s="25"/>
      <c r="E13" s="43" t="s">
        <v>450</v>
      </c>
      <c r="F13" s="44"/>
      <c r="G13" s="44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148" t="s">
        <v>506</v>
      </c>
      <c r="X13" s="149"/>
      <c r="Y13" s="149"/>
      <c r="Z13" s="149"/>
      <c r="AA13" s="150"/>
      <c r="AB13" s="25"/>
      <c r="AC13" s="145" t="s">
        <v>514</v>
      </c>
      <c r="AD13" s="146"/>
      <c r="AE13" s="146"/>
      <c r="AF13" s="146"/>
      <c r="AG13" s="146"/>
      <c r="AH13" s="147"/>
      <c r="AI13" s="51"/>
    </row>
    <row r="14" spans="3:35" ht="18">
      <c r="C14" s="105"/>
      <c r="D14" s="25"/>
      <c r="E14" s="43" t="s">
        <v>451</v>
      </c>
      <c r="F14" s="44"/>
      <c r="G14" s="44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51"/>
    </row>
    <row r="15" spans="3:35" ht="12" customHeight="1">
      <c r="C15" s="10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51"/>
    </row>
    <row r="16" spans="3:35" ht="13.5" customHeight="1" thickBot="1">
      <c r="C16" s="58"/>
      <c r="D16" s="59"/>
      <c r="E16" s="6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2"/>
    </row>
    <row r="17" spans="3:35" ht="21.75" customHeight="1">
      <c r="C17" s="58"/>
      <c r="D17" s="63"/>
      <c r="E17" s="18"/>
      <c r="F17" s="18"/>
      <c r="G17" s="112" t="str">
        <f ca="1">элемент2</f>
        <v>Управляющая насадка</v>
      </c>
      <c r="H17" s="113"/>
      <c r="I17" s="113"/>
      <c r="J17" s="113"/>
      <c r="K17" s="114"/>
      <c r="L17" s="20"/>
      <c r="M17" s="20"/>
      <c r="N17" s="20"/>
      <c r="O17" s="115" t="str">
        <f ca="1">элемент3</f>
        <v>Вкладыши</v>
      </c>
      <c r="P17" s="116"/>
      <c r="Q17" s="116"/>
      <c r="R17" s="117"/>
      <c r="S17" s="19"/>
      <c r="T17" s="126" t="str">
        <f ca="1">элемент5</f>
        <v>Уплотнение</v>
      </c>
      <c r="U17" s="127"/>
      <c r="V17" s="127"/>
      <c r="W17" s="128"/>
      <c r="X17" s="19"/>
      <c r="Y17" s="151" t="str">
        <f ca="1">элемент4</f>
        <v>Встроенный элемент</v>
      </c>
      <c r="Z17" s="152"/>
      <c r="AA17" s="152"/>
      <c r="AB17" s="152"/>
      <c r="AC17" s="153"/>
      <c r="AD17" s="36"/>
      <c r="AE17" s="36"/>
      <c r="AF17" s="135" t="s">
        <v>498</v>
      </c>
      <c r="AG17" s="136"/>
      <c r="AH17" s="137"/>
      <c r="AI17" s="52"/>
    </row>
    <row r="18" spans="3:35" ht="14.25" customHeight="1">
      <c r="C18" s="58"/>
      <c r="D18" s="63"/>
      <c r="E18" s="18"/>
      <c r="F18" s="18"/>
      <c r="G18" s="106" t="s">
        <v>1</v>
      </c>
      <c r="H18" s="107"/>
      <c r="I18" s="107"/>
      <c r="J18" s="107"/>
      <c r="K18" s="108"/>
      <c r="L18" s="20"/>
      <c r="M18" s="20"/>
      <c r="N18" s="18"/>
      <c r="O18" s="118" t="s">
        <v>61</v>
      </c>
      <c r="P18" s="119"/>
      <c r="Q18" s="119"/>
      <c r="R18" s="120"/>
      <c r="S18" s="48"/>
      <c r="T18" s="129" t="s">
        <v>482</v>
      </c>
      <c r="U18" s="130"/>
      <c r="V18" s="130"/>
      <c r="W18" s="131"/>
      <c r="X18" s="13"/>
      <c r="Y18" s="154" t="s">
        <v>87</v>
      </c>
      <c r="Z18" s="155"/>
      <c r="AA18" s="155"/>
      <c r="AB18" s="155"/>
      <c r="AC18" s="156"/>
      <c r="AD18" s="48"/>
      <c r="AE18" s="48"/>
      <c r="AF18" s="138"/>
      <c r="AG18" s="139"/>
      <c r="AH18" s="140"/>
      <c r="AI18" s="52"/>
    </row>
    <row r="19" spans="3:35" ht="14.25" customHeight="1">
      <c r="C19" s="58"/>
      <c r="D19" s="63"/>
      <c r="E19" s="18"/>
      <c r="F19" s="18"/>
      <c r="G19" s="106"/>
      <c r="H19" s="107"/>
      <c r="I19" s="107"/>
      <c r="J19" s="107"/>
      <c r="K19" s="108"/>
      <c r="L19" s="20"/>
      <c r="M19" s="20"/>
      <c r="N19" s="18"/>
      <c r="O19" s="118"/>
      <c r="P19" s="119"/>
      <c r="Q19" s="119"/>
      <c r="R19" s="120"/>
      <c r="S19" s="48"/>
      <c r="T19" s="129"/>
      <c r="U19" s="130"/>
      <c r="V19" s="130"/>
      <c r="W19" s="131"/>
      <c r="X19" s="13"/>
      <c r="Y19" s="154"/>
      <c r="Z19" s="155"/>
      <c r="AA19" s="155"/>
      <c r="AB19" s="155"/>
      <c r="AC19" s="156"/>
      <c r="AD19" s="48"/>
      <c r="AE19" s="48"/>
      <c r="AF19" s="141"/>
      <c r="AG19" s="139"/>
      <c r="AH19" s="140"/>
      <c r="AI19" s="52"/>
    </row>
    <row r="20" spans="3:35" ht="27.75" customHeight="1" thickBot="1">
      <c r="C20" s="58"/>
      <c r="D20" s="63"/>
      <c r="E20" s="18"/>
      <c r="F20" s="18"/>
      <c r="G20" s="109"/>
      <c r="H20" s="110"/>
      <c r="I20" s="110"/>
      <c r="J20" s="110"/>
      <c r="K20" s="111"/>
      <c r="L20" s="20"/>
      <c r="M20" s="20"/>
      <c r="N20" s="18"/>
      <c r="O20" s="121"/>
      <c r="P20" s="122"/>
      <c r="Q20" s="122"/>
      <c r="R20" s="123"/>
      <c r="S20" s="48"/>
      <c r="T20" s="132"/>
      <c r="U20" s="133"/>
      <c r="V20" s="133"/>
      <c r="W20" s="134"/>
      <c r="X20" s="13"/>
      <c r="Y20" s="157"/>
      <c r="Z20" s="158"/>
      <c r="AA20" s="158"/>
      <c r="AB20" s="158"/>
      <c r="AC20" s="159"/>
      <c r="AD20" s="48"/>
      <c r="AE20" s="48"/>
      <c r="AF20" s="141"/>
      <c r="AG20" s="139"/>
      <c r="AH20" s="140"/>
      <c r="AI20" s="52"/>
    </row>
    <row r="21" spans="3:35" ht="10.5" customHeight="1" thickBot="1">
      <c r="C21" s="58"/>
      <c r="D21" s="63"/>
      <c r="E21" s="18"/>
      <c r="F21" s="18"/>
      <c r="G21" s="18"/>
      <c r="H21" s="18"/>
      <c r="I21" s="18"/>
      <c r="J21" s="18"/>
      <c r="K21" s="18"/>
      <c r="L21" s="18"/>
      <c r="M21" s="18"/>
      <c r="N21" s="13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41"/>
      <c r="AG21" s="139"/>
      <c r="AH21" s="140"/>
      <c r="AI21" s="52"/>
    </row>
    <row r="22" spans="3:35" ht="21" customHeight="1">
      <c r="C22" s="58"/>
      <c r="D22" s="63"/>
      <c r="E22" s="18"/>
      <c r="F22" s="18"/>
      <c r="G22" s="112" t="str">
        <f ca="1">элемент12</f>
        <v>Управляющая насадка</v>
      </c>
      <c r="H22" s="113"/>
      <c r="I22" s="113"/>
      <c r="J22" s="113"/>
      <c r="K22" s="114"/>
      <c r="L22" s="18"/>
      <c r="M22" s="18"/>
      <c r="N22" s="18"/>
      <c r="O22" s="115" t="str">
        <f ca="1">элемент13</f>
        <v>Вкладыши</v>
      </c>
      <c r="P22" s="116"/>
      <c r="Q22" s="116"/>
      <c r="R22" s="117"/>
      <c r="S22" s="18"/>
      <c r="T22" s="126" t="str">
        <f ca="1">элемент14</f>
        <v>Уплотнение</v>
      </c>
      <c r="U22" s="127"/>
      <c r="V22" s="127"/>
      <c r="W22" s="128"/>
      <c r="X22" s="18"/>
      <c r="Y22" s="151" t="str">
        <f ca="1">элемент15</f>
        <v>Встроенный элемент</v>
      </c>
      <c r="Z22" s="152"/>
      <c r="AA22" s="152"/>
      <c r="AB22" s="152"/>
      <c r="AC22" s="153"/>
      <c r="AD22" s="37"/>
      <c r="AE22" s="37"/>
      <c r="AF22" s="141"/>
      <c r="AG22" s="139"/>
      <c r="AH22" s="140"/>
      <c r="AI22" s="52"/>
    </row>
    <row r="23" spans="3:35" ht="14.25" customHeight="1">
      <c r="C23" s="58"/>
      <c r="D23" s="63"/>
      <c r="E23" s="18"/>
      <c r="F23" s="18"/>
      <c r="G23" s="106" t="s">
        <v>23</v>
      </c>
      <c r="H23" s="107"/>
      <c r="I23" s="107"/>
      <c r="J23" s="107"/>
      <c r="K23" s="108"/>
      <c r="L23" s="18"/>
      <c r="M23" s="18"/>
      <c r="N23" s="18"/>
      <c r="O23" s="118" t="s">
        <v>61</v>
      </c>
      <c r="P23" s="119"/>
      <c r="Q23" s="119"/>
      <c r="R23" s="120"/>
      <c r="S23" s="18"/>
      <c r="T23" s="129" t="s">
        <v>482</v>
      </c>
      <c r="U23" s="130"/>
      <c r="V23" s="130"/>
      <c r="W23" s="131"/>
      <c r="X23" s="18"/>
      <c r="Y23" s="154" t="s">
        <v>88</v>
      </c>
      <c r="Z23" s="155"/>
      <c r="AA23" s="155"/>
      <c r="AB23" s="155"/>
      <c r="AC23" s="156"/>
      <c r="AD23" s="48"/>
      <c r="AE23" s="10"/>
      <c r="AF23" s="141"/>
      <c r="AG23" s="139"/>
      <c r="AH23" s="140"/>
      <c r="AI23" s="52"/>
    </row>
    <row r="24" spans="3:35" ht="14.25" customHeight="1">
      <c r="C24" s="58"/>
      <c r="D24" s="63"/>
      <c r="E24" s="18"/>
      <c r="F24" s="18"/>
      <c r="G24" s="106"/>
      <c r="H24" s="107"/>
      <c r="I24" s="107"/>
      <c r="J24" s="107"/>
      <c r="K24" s="108"/>
      <c r="L24" s="18"/>
      <c r="M24" s="18"/>
      <c r="N24" s="18"/>
      <c r="O24" s="118"/>
      <c r="P24" s="119"/>
      <c r="Q24" s="119"/>
      <c r="R24" s="120"/>
      <c r="S24" s="18"/>
      <c r="T24" s="129"/>
      <c r="U24" s="130"/>
      <c r="V24" s="130"/>
      <c r="W24" s="131"/>
      <c r="X24" s="18"/>
      <c r="Y24" s="154"/>
      <c r="Z24" s="155"/>
      <c r="AA24" s="155"/>
      <c r="AB24" s="155"/>
      <c r="AC24" s="156"/>
      <c r="AD24" s="48"/>
      <c r="AE24" s="10"/>
      <c r="AF24" s="141"/>
      <c r="AG24" s="139"/>
      <c r="AH24" s="140"/>
      <c r="AI24" s="53"/>
    </row>
    <row r="25" spans="3:35" ht="27" customHeight="1" thickBot="1">
      <c r="C25" s="58"/>
      <c r="D25" s="63"/>
      <c r="E25" s="18"/>
      <c r="F25" s="18"/>
      <c r="G25" s="109"/>
      <c r="H25" s="110"/>
      <c r="I25" s="110"/>
      <c r="J25" s="110"/>
      <c r="K25" s="111"/>
      <c r="L25" s="18"/>
      <c r="M25" s="18"/>
      <c r="N25" s="18"/>
      <c r="O25" s="121"/>
      <c r="P25" s="122"/>
      <c r="Q25" s="122"/>
      <c r="R25" s="123"/>
      <c r="S25" s="18"/>
      <c r="T25" s="132"/>
      <c r="U25" s="133"/>
      <c r="V25" s="133"/>
      <c r="W25" s="134"/>
      <c r="X25" s="18"/>
      <c r="Y25" s="157"/>
      <c r="Z25" s="158"/>
      <c r="AA25" s="158"/>
      <c r="AB25" s="158"/>
      <c r="AC25" s="159"/>
      <c r="AD25" s="48"/>
      <c r="AE25" s="10"/>
      <c r="AF25" s="141"/>
      <c r="AG25" s="139"/>
      <c r="AH25" s="140"/>
      <c r="AI25" s="53"/>
    </row>
    <row r="26" spans="3:35" ht="11.25" customHeight="1" thickBot="1">
      <c r="C26" s="58"/>
      <c r="D26" s="63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41"/>
      <c r="AG26" s="139"/>
      <c r="AH26" s="140"/>
      <c r="AI26" s="53"/>
    </row>
    <row r="27" spans="3:35" ht="21.75" customHeight="1">
      <c r="C27" s="58"/>
      <c r="D27" s="63"/>
      <c r="E27" s="18"/>
      <c r="F27" s="18"/>
      <c r="G27" s="112" t="str">
        <f ca="1">элемент22</f>
        <v>Управляющая насадка</v>
      </c>
      <c r="H27" s="113"/>
      <c r="I27" s="113"/>
      <c r="J27" s="113"/>
      <c r="K27" s="114"/>
      <c r="L27" s="18"/>
      <c r="M27" s="18"/>
      <c r="N27" s="18"/>
      <c r="O27" s="115" t="str">
        <f ca="1">элемент23</f>
        <v>Вкладыши</v>
      </c>
      <c r="P27" s="116"/>
      <c r="Q27" s="116"/>
      <c r="R27" s="117"/>
      <c r="S27" s="18"/>
      <c r="T27" s="126" t="str">
        <f ca="1">элемент24</f>
        <v>Уплотнение</v>
      </c>
      <c r="U27" s="127"/>
      <c r="V27" s="127"/>
      <c r="W27" s="128"/>
      <c r="X27" s="18"/>
      <c r="Y27" s="151" t="str">
        <f ca="1">элемент25</f>
        <v>Встроенный элемент</v>
      </c>
      <c r="Z27" s="152"/>
      <c r="AA27" s="152"/>
      <c r="AB27" s="152"/>
      <c r="AC27" s="153"/>
      <c r="AD27" s="37"/>
      <c r="AE27" s="37"/>
      <c r="AF27" s="141"/>
      <c r="AG27" s="139"/>
      <c r="AH27" s="140"/>
      <c r="AI27" s="53"/>
    </row>
    <row r="28" spans="3:35" ht="14.25" customHeight="1">
      <c r="C28" s="58"/>
      <c r="D28" s="63"/>
      <c r="E28" s="18"/>
      <c r="F28" s="18"/>
      <c r="G28" s="106" t="s">
        <v>25</v>
      </c>
      <c r="H28" s="107"/>
      <c r="I28" s="107"/>
      <c r="J28" s="107"/>
      <c r="K28" s="108"/>
      <c r="L28" s="18"/>
      <c r="M28" s="18"/>
      <c r="N28" s="18"/>
      <c r="O28" s="118" t="s">
        <v>74</v>
      </c>
      <c r="P28" s="119"/>
      <c r="Q28" s="119"/>
      <c r="R28" s="120"/>
      <c r="S28" s="18"/>
      <c r="T28" s="129" t="s">
        <v>482</v>
      </c>
      <c r="U28" s="130"/>
      <c r="V28" s="130"/>
      <c r="W28" s="131"/>
      <c r="X28" s="18"/>
      <c r="Y28" s="154" t="s">
        <v>150</v>
      </c>
      <c r="Z28" s="155"/>
      <c r="AA28" s="155"/>
      <c r="AB28" s="155"/>
      <c r="AC28" s="156"/>
      <c r="AD28" s="48"/>
      <c r="AE28" s="10"/>
      <c r="AF28" s="141"/>
      <c r="AG28" s="139"/>
      <c r="AH28" s="140"/>
      <c r="AI28" s="53"/>
    </row>
    <row r="29" spans="3:35" ht="15" customHeight="1">
      <c r="C29" s="58"/>
      <c r="D29" s="63"/>
      <c r="E29" s="18"/>
      <c r="F29" s="18"/>
      <c r="G29" s="106"/>
      <c r="H29" s="107"/>
      <c r="I29" s="107"/>
      <c r="J29" s="107"/>
      <c r="K29" s="108"/>
      <c r="L29" s="18"/>
      <c r="M29" s="18"/>
      <c r="N29" s="18"/>
      <c r="O29" s="118"/>
      <c r="P29" s="119"/>
      <c r="Q29" s="119"/>
      <c r="R29" s="120"/>
      <c r="S29" s="18"/>
      <c r="T29" s="129"/>
      <c r="U29" s="130"/>
      <c r="V29" s="130"/>
      <c r="W29" s="131"/>
      <c r="X29" s="18"/>
      <c r="Y29" s="154"/>
      <c r="Z29" s="155"/>
      <c r="AA29" s="155"/>
      <c r="AB29" s="155"/>
      <c r="AC29" s="156"/>
      <c r="AD29" s="48"/>
      <c r="AE29" s="10"/>
      <c r="AF29" s="141"/>
      <c r="AG29" s="139"/>
      <c r="AH29" s="140"/>
      <c r="AI29" s="53"/>
    </row>
    <row r="30" spans="3:35" ht="24.75" customHeight="1" thickBot="1">
      <c r="C30" s="58"/>
      <c r="D30" s="63"/>
      <c r="E30" s="18"/>
      <c r="F30" s="18"/>
      <c r="G30" s="109"/>
      <c r="H30" s="110"/>
      <c r="I30" s="110"/>
      <c r="J30" s="110"/>
      <c r="K30" s="111"/>
      <c r="L30" s="18"/>
      <c r="M30" s="18"/>
      <c r="N30" s="18"/>
      <c r="O30" s="121"/>
      <c r="P30" s="122"/>
      <c r="Q30" s="122"/>
      <c r="R30" s="123"/>
      <c r="S30" s="18"/>
      <c r="T30" s="132"/>
      <c r="U30" s="133"/>
      <c r="V30" s="133"/>
      <c r="W30" s="134"/>
      <c r="X30" s="18"/>
      <c r="Y30" s="157"/>
      <c r="Z30" s="158"/>
      <c r="AA30" s="158"/>
      <c r="AB30" s="158"/>
      <c r="AC30" s="159"/>
      <c r="AD30" s="48"/>
      <c r="AE30" s="10"/>
      <c r="AF30" s="142"/>
      <c r="AG30" s="143"/>
      <c r="AH30" s="144"/>
      <c r="AI30" s="53"/>
    </row>
    <row r="31" spans="3:35" ht="8.25" customHeight="1">
      <c r="C31" s="58"/>
      <c r="D31" s="63"/>
      <c r="E31" s="18"/>
      <c r="AH31" s="10"/>
      <c r="AI31" s="53"/>
    </row>
    <row r="32" spans="3:35" ht="18.75" customHeight="1">
      <c r="C32" s="58"/>
      <c r="D32" s="63"/>
      <c r="E32" s="18"/>
      <c r="G32" s="124"/>
      <c r="H32" s="124"/>
      <c r="I32" s="124"/>
      <c r="J32" s="124"/>
      <c r="K32" s="124"/>
      <c r="Y32" s="94" t="s">
        <v>509</v>
      </c>
      <c r="Z32" s="95"/>
      <c r="AA32" s="95"/>
      <c r="AB32" s="95"/>
      <c r="AC32" s="96"/>
      <c r="AH32" s="10"/>
      <c r="AI32" s="53"/>
    </row>
    <row r="33" spans="2:35">
      <c r="C33" s="58"/>
      <c r="D33" s="63"/>
      <c r="E33" s="18"/>
      <c r="AH33" s="10"/>
      <c r="AI33" s="53"/>
    </row>
    <row r="34" spans="2:35" ht="11.25" customHeight="1">
      <c r="C34" s="58"/>
      <c r="D34" s="64"/>
      <c r="E34" s="65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7"/>
    </row>
    <row r="35" spans="2:35" ht="13.5" customHeight="1" thickBot="1">
      <c r="B35" s="10"/>
      <c r="C35" s="54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51"/>
    </row>
    <row r="36" spans="2:35" ht="15" customHeight="1" thickBot="1">
      <c r="B36" s="10"/>
      <c r="C36" s="54"/>
      <c r="D36" s="25"/>
      <c r="E36" s="25"/>
      <c r="F36" s="25"/>
      <c r="G36" s="25"/>
      <c r="H36" s="25"/>
      <c r="I36" s="25"/>
      <c r="J36" s="25"/>
      <c r="K36" s="25"/>
      <c r="L36" s="99" t="s">
        <v>445</v>
      </c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1"/>
      <c r="AF36" s="25"/>
      <c r="AG36" s="25"/>
      <c r="AH36" s="25"/>
      <c r="AI36" s="51"/>
    </row>
    <row r="37" spans="2:35" ht="16.5" thickBot="1">
      <c r="B37" s="10"/>
      <c r="C37" s="54"/>
      <c r="D37" s="25"/>
      <c r="E37" s="25"/>
      <c r="F37" s="25"/>
      <c r="G37" s="25"/>
      <c r="H37" s="25"/>
      <c r="I37" s="25"/>
      <c r="J37" s="25"/>
      <c r="K37" s="25"/>
      <c r="L37" s="74" t="s">
        <v>508</v>
      </c>
      <c r="M37" s="93">
        <f>INDEX(Лист30!D4:D7,Лист30!G4)</f>
        <v>1180</v>
      </c>
      <c r="N37" s="93"/>
      <c r="O37" s="75" t="str">
        <f ca="1">IF(выбор="_"," ",управляющаянасадка)</f>
        <v xml:space="preserve"> 01</v>
      </c>
      <c r="P37" s="76" t="str">
        <f ca="1">IF(выбор="_"," ",номер)</f>
        <v xml:space="preserve">L10 </v>
      </c>
      <c r="Q37" s="77" t="str">
        <f ca="1">IF(выбор="_"," ",выбор2)</f>
        <v>B</v>
      </c>
      <c r="R37" s="78" t="str">
        <f ca="1">IF(выбор="_"," ",номер1)</f>
        <v>A07</v>
      </c>
      <c r="S37" s="79" t="str">
        <f>IF(выбор10="_"," ","-")</f>
        <v>-</v>
      </c>
      <c r="T37" s="75" t="str">
        <f ca="1">IF(выбор10="_"," ",управляющаянасадка10)</f>
        <v>02</v>
      </c>
      <c r="U37" s="76" t="str">
        <f ca="1">IF(выбор10="_"," ",номер10)</f>
        <v xml:space="preserve">L10 </v>
      </c>
      <c r="V37" s="77" t="str">
        <f ca="1">IF(выбор10="_"," ",выбор12)</f>
        <v>B</v>
      </c>
      <c r="W37" s="78" t="str">
        <f ca="1">IF(выбор10="_"," ",номер11)</f>
        <v>A08</v>
      </c>
      <c r="X37" s="79" t="str">
        <f>IF(выбор20="_"," ","-")</f>
        <v>-</v>
      </c>
      <c r="Y37" s="75" t="str">
        <f ca="1">IF(выбор20="_"," ",управляющаянасадка20)</f>
        <v>05</v>
      </c>
      <c r="Z37" s="76" t="str">
        <f ca="1">IF(выбор20="_"," ",номер20)</f>
        <v>L03</v>
      </c>
      <c r="AA37" s="77" t="str">
        <f ca="1">IF(выбор20="_"," ",выбор22)</f>
        <v>B</v>
      </c>
      <c r="AB37" s="77"/>
      <c r="AC37" s="78" t="str">
        <f ca="1">IF(выбор20="_"," ",номер21)</f>
        <v>A24</v>
      </c>
      <c r="AD37" s="97" t="str">
        <f>INDEX(Лист30!J3:J5,Лист30!K4)</f>
        <v>M20</v>
      </c>
      <c r="AE37" s="98"/>
      <c r="AF37" s="25"/>
      <c r="AG37" s="25"/>
      <c r="AH37" s="25"/>
      <c r="AI37" s="51"/>
    </row>
    <row r="38" spans="2:35" ht="10.5" customHeight="1">
      <c r="B38" s="10"/>
      <c r="C38" s="55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7"/>
    </row>
    <row r="40" spans="2:35" ht="14.25" customHeight="1"/>
    <row r="41" spans="2:35" ht="21" customHeight="1">
      <c r="Z41" s="28"/>
      <c r="AA41" s="28"/>
      <c r="AB41" s="28"/>
      <c r="AC41" s="28"/>
      <c r="AD41" s="28"/>
      <c r="AE41" s="28"/>
    </row>
    <row r="42" spans="2:35" ht="15" customHeight="1"/>
    <row r="45" spans="2:35" ht="20.25" customHeight="1"/>
    <row r="46" spans="2:35" ht="14.25" customHeight="1"/>
    <row r="47" spans="2:35" ht="15" customHeight="1"/>
    <row r="53" ht="14.25" customHeight="1"/>
    <row r="54" ht="15" customHeight="1"/>
  </sheetData>
  <mergeCells count="42">
    <mergeCell ref="AF17:AH17"/>
    <mergeCell ref="AF18:AH30"/>
    <mergeCell ref="AC13:AH13"/>
    <mergeCell ref="W13:AA13"/>
    <mergeCell ref="T17:W17"/>
    <mergeCell ref="T18:W20"/>
    <mergeCell ref="Y17:AC17"/>
    <mergeCell ref="Y18:AC20"/>
    <mergeCell ref="Y28:AC30"/>
    <mergeCell ref="T22:W22"/>
    <mergeCell ref="T23:W25"/>
    <mergeCell ref="Y22:AC22"/>
    <mergeCell ref="Y23:AC25"/>
    <mergeCell ref="Y27:AC27"/>
    <mergeCell ref="G28:K30"/>
    <mergeCell ref="O27:R27"/>
    <mergeCell ref="O28:R30"/>
    <mergeCell ref="T27:W27"/>
    <mergeCell ref="T28:W30"/>
    <mergeCell ref="G27:K27"/>
    <mergeCell ref="Y2:AG3"/>
    <mergeCell ref="C6:U6"/>
    <mergeCell ref="C7:U7"/>
    <mergeCell ref="C8:U8"/>
    <mergeCell ref="C5:U5"/>
    <mergeCell ref="C4:U4"/>
    <mergeCell ref="M37:N37"/>
    <mergeCell ref="Y32:AC32"/>
    <mergeCell ref="AD37:AE37"/>
    <mergeCell ref="L36:AE36"/>
    <mergeCell ref="C9:U9"/>
    <mergeCell ref="C10:U10"/>
    <mergeCell ref="C12:C15"/>
    <mergeCell ref="G23:K25"/>
    <mergeCell ref="G22:K22"/>
    <mergeCell ref="O22:R22"/>
    <mergeCell ref="O23:R25"/>
    <mergeCell ref="G18:K20"/>
    <mergeCell ref="G17:K17"/>
    <mergeCell ref="G32:K32"/>
    <mergeCell ref="O18:R20"/>
    <mergeCell ref="O17:R17"/>
  </mergeCells>
  <dataValidations count="12">
    <dataValidation type="list" allowBlank="1" showInputMessage="1" showErrorMessage="1" sqref="Y28:AD30">
      <formula1>контакт20</formula1>
    </dataValidation>
    <dataValidation type="list" allowBlank="1" showInputMessage="1" showErrorMessage="1" sqref="G28:M30">
      <formula1>элемент20</formula1>
    </dataValidation>
    <dataValidation type="list" allowBlank="1" showInputMessage="1" showErrorMessage="1" sqref="O28:R30">
      <formula1>цвет20</formula1>
    </dataValidation>
    <dataValidation type="list" allowBlank="1" showInputMessage="1" showErrorMessage="1" sqref="T28:W30">
      <formula1>выбор21</formula1>
    </dataValidation>
    <dataValidation type="list" allowBlank="1" showInputMessage="1" showErrorMessage="1" sqref="Y23:AD25">
      <formula1>контакт10</formula1>
    </dataValidation>
    <dataValidation type="list" allowBlank="1" showInputMessage="1" showErrorMessage="1" sqref="G23">
      <formula1>элемент10</formula1>
    </dataValidation>
    <dataValidation type="list" allowBlank="1" showInputMessage="1" showErrorMessage="1" sqref="O23:R25">
      <formula1>цвет10</formula1>
    </dataValidation>
    <dataValidation type="list" allowBlank="1" showInputMessage="1" showErrorMessage="1" sqref="T23:W25">
      <formula1>выбор11</formula1>
    </dataValidation>
    <dataValidation type="list" allowBlank="1" showInputMessage="1" showErrorMessage="1" sqref="Y18">
      <formula1>контакт</formula1>
    </dataValidation>
    <dataValidation type="list" allowBlank="1" showInputMessage="1" showErrorMessage="1" sqref="T18:V18">
      <formula1>выбор1</formula1>
    </dataValidation>
    <dataValidation type="list" allowBlank="1" showInputMessage="1" showErrorMessage="1" sqref="O18">
      <formula1>цвет</formula1>
    </dataValidation>
    <dataValidation type="list" allowBlank="1" showInputMessage="1" showErrorMessage="1" sqref="G18">
      <formula1>элемент</formula1>
    </dataValidation>
  </dataValidations>
  <pageMargins left="0.7" right="0.7" top="0.75" bottom="0.75" header="0.3" footer="0.3"/>
  <pageSetup paperSize="9" scale="4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12</vt:i4>
      </vt:variant>
    </vt:vector>
  </HeadingPairs>
  <TitlesOfParts>
    <vt:vector size="13" baseType="lpstr">
      <vt:lpstr>ИТОГ</vt:lpstr>
      <vt:lpstr>выбор</vt:lpstr>
      <vt:lpstr>выбор10</vt:lpstr>
      <vt:lpstr>выбор20</vt:lpstr>
      <vt:lpstr>ИТОГ!Область_печати</vt:lpstr>
      <vt:lpstr>температура</vt:lpstr>
      <vt:lpstr>элемент</vt:lpstr>
      <vt:lpstr>элемент1</vt:lpstr>
      <vt:lpstr>элемент10</vt:lpstr>
      <vt:lpstr>элемент11</vt:lpstr>
      <vt:lpstr>элемент20</vt:lpstr>
      <vt:lpstr>элемент21</vt:lpstr>
      <vt:lpstr>элемент26</vt:lpstr>
    </vt:vector>
  </TitlesOfParts>
  <Company>R. STAHL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vmullin</dc:creator>
  <cp:lastModifiedBy>sherbinin</cp:lastModifiedBy>
  <cp:lastPrinted>2012-03-26T10:43:10Z</cp:lastPrinted>
  <dcterms:created xsi:type="dcterms:W3CDTF">2012-02-20T13:52:36Z</dcterms:created>
  <dcterms:modified xsi:type="dcterms:W3CDTF">2015-07-02T07:11:20Z</dcterms:modified>
</cp:coreProperties>
</file>